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48" windowWidth="9696" windowHeight="5928" tabRatio="599"/>
  </bookViews>
  <sheets>
    <sheet name="capIII_1-17" sheetId="1" r:id="rId1"/>
    <sheet name="capIII_18-19" sheetId="4" r:id="rId2"/>
    <sheet name="capIII_20-21" sheetId="2" r:id="rId3"/>
    <sheet name="capIII_22" sheetId="5" r:id="rId4"/>
    <sheet name="capIII_23" sheetId="6" r:id="rId5"/>
    <sheet name="capIII_24" sheetId="7" r:id="rId6"/>
    <sheet name="capIII_25" sheetId="8" r:id="rId7"/>
    <sheet name="capIII_26-29" sheetId="9" r:id="rId8"/>
    <sheet name="capIII_30" sheetId="10" r:id="rId9"/>
    <sheet name="capIII_31" sheetId="11" r:id="rId10"/>
    <sheet name="capIII_32" sheetId="12" r:id="rId11"/>
    <sheet name="capIII_33-35" sheetId="13" r:id="rId12"/>
    <sheet name="capIII_36" sheetId="14" r:id="rId13"/>
    <sheet name="capIII_37" sheetId="15" r:id="rId14"/>
    <sheet name="capIII_38" sheetId="16" r:id="rId15"/>
    <sheet name="capIII_39 " sheetId="17" r:id="rId16"/>
    <sheet name="capIII.40 " sheetId="18" r:id="rId17"/>
    <sheet name="capIII.41-44" sheetId="19" r:id="rId18"/>
    <sheet name="capIII.45-49" sheetId="20" r:id="rId19"/>
    <sheet name="capIII.50-54" sheetId="21" r:id="rId20"/>
    <sheet name="capIII.55-59" sheetId="22" r:id="rId21"/>
    <sheet name="capIII.60-62" sheetId="23" r:id="rId22"/>
    <sheet name="capIII.63" sheetId="24" r:id="rId23"/>
    <sheet name="capIII.62" sheetId="25" r:id="rId24"/>
  </sheets>
  <definedNames>
    <definedName name="_xlnm.Print_Area" localSheetId="16">'capIII.40 '!$A$3:$Q$27</definedName>
    <definedName name="_xlnm.Print_Area" localSheetId="17">'capIII.41-44'!$A$3:$G$61</definedName>
    <definedName name="_xlnm.Print_Area" localSheetId="18">'capIII.45-49'!$A$2:$M$98</definedName>
    <definedName name="_xlnm.Print_Area" localSheetId="19">'capIII.50-54'!$A$2:$M$95</definedName>
    <definedName name="_xlnm.Print_Area" localSheetId="20">'capIII.55-59'!$A$2:$M$97</definedName>
    <definedName name="_xlnm.Print_Area" localSheetId="21">'capIII.60-62'!$A$3:$G$61</definedName>
    <definedName name="_xlnm.Print_Area" localSheetId="23">capIII.62!$A$3:$G$30</definedName>
    <definedName name="_xlnm.Print_Area" localSheetId="22">capIII.63!$AD$2:$AI$65</definedName>
    <definedName name="_xlnm.Print_Area" localSheetId="0">'capIII_1-17'!$B$6:$S$373</definedName>
    <definedName name="_xlnm.Print_Area" localSheetId="1">'capIII_18-19'!$A$4:$L$53</definedName>
    <definedName name="_xlnm.Print_Area" localSheetId="2">'capIII_20-21'!$A$2:$S$41</definedName>
    <definedName name="_xlnm.Print_Area" localSheetId="3">capIII_22!$A$1:$I$26</definedName>
    <definedName name="_xlnm.Print_Area" localSheetId="4">capIII_23!$A$3:$M$29</definedName>
    <definedName name="_xlnm.Print_Area" localSheetId="5">capIII_24!$A$3:$N$25</definedName>
    <definedName name="_xlnm.Print_Area" localSheetId="6">capIII_25!$A$1:$J$16</definedName>
    <definedName name="_xlnm.Print_Area" localSheetId="7">'capIII_26-29'!$A$2:$M$68</definedName>
    <definedName name="_xlnm.Print_Area" localSheetId="8">capIII_30!$A$1:$K$54</definedName>
    <definedName name="_xlnm.Print_Area" localSheetId="9">capIII_31!$A$2:$M$31</definedName>
    <definedName name="_xlnm.Print_Area" localSheetId="10">capIII_32!$A$1:$F$33</definedName>
    <definedName name="_xlnm.Print_Area" localSheetId="11">'capIII_33-35'!$A$6:$K$115</definedName>
    <definedName name="_xlnm.Print_Area" localSheetId="12">capIII_36!$A$2:$G$17</definedName>
    <definedName name="_xlnm.Print_Area" localSheetId="13">capIII_37!$A$3:$G$27</definedName>
    <definedName name="_xlnm.Print_Area" localSheetId="14">capIII_38!$A$2:$H$47</definedName>
    <definedName name="_xlnm.Print_Area" localSheetId="15">'capIII_39 '!$A$2:$H$28</definedName>
    <definedName name="_xlnm.Print_Titles" localSheetId="2">'capIII_20-21'!$A:$A</definedName>
  </definedNames>
  <calcPr calcId="145621" fullCalcOnLoad="1"/>
</workbook>
</file>

<file path=xl/calcChain.xml><?xml version="1.0" encoding="utf-8"?>
<calcChain xmlns="http://schemas.openxmlformats.org/spreadsheetml/2006/main">
  <c r="C5" i="2" l="1"/>
  <c r="E5" i="2"/>
  <c r="G5" i="2"/>
  <c r="I5" i="2"/>
  <c r="K5" i="2"/>
  <c r="M5" i="2"/>
  <c r="O5" i="2"/>
  <c r="Q5" i="2"/>
  <c r="S5" i="2"/>
  <c r="C6" i="2"/>
  <c r="E6" i="2"/>
  <c r="G6" i="2"/>
  <c r="I6" i="2"/>
  <c r="K6" i="2"/>
  <c r="M6" i="2"/>
  <c r="O6" i="2"/>
  <c r="Q6" i="2"/>
  <c r="S6" i="2"/>
  <c r="C7" i="2"/>
  <c r="E7" i="2"/>
  <c r="G7" i="2"/>
  <c r="I7" i="2"/>
  <c r="K7" i="2"/>
  <c r="M7" i="2"/>
  <c r="O7" i="2"/>
  <c r="Q7" i="2"/>
  <c r="S7" i="2"/>
  <c r="C8" i="2"/>
  <c r="E8" i="2"/>
  <c r="G8" i="2"/>
  <c r="I8" i="2"/>
  <c r="K8" i="2"/>
  <c r="M8" i="2"/>
  <c r="O8" i="2"/>
  <c r="Q8" i="2"/>
  <c r="S8" i="2"/>
  <c r="C9" i="2"/>
  <c r="E9" i="2"/>
  <c r="G9" i="2"/>
  <c r="I9" i="2"/>
  <c r="K9" i="2"/>
  <c r="M9" i="2"/>
  <c r="O9" i="2"/>
  <c r="Q9" i="2"/>
  <c r="S9" i="2"/>
  <c r="C10" i="2"/>
  <c r="E10" i="2"/>
  <c r="G10" i="2"/>
  <c r="I10" i="2"/>
  <c r="K10" i="2"/>
  <c r="M10" i="2"/>
  <c r="O10" i="2"/>
  <c r="Q10" i="2"/>
  <c r="S10" i="2"/>
  <c r="C11" i="2"/>
  <c r="E11" i="2"/>
  <c r="G11" i="2"/>
  <c r="I11" i="2"/>
  <c r="K11" i="2"/>
  <c r="M11" i="2"/>
  <c r="O11" i="2"/>
  <c r="Q11" i="2"/>
  <c r="S11" i="2"/>
  <c r="C12" i="2"/>
  <c r="E12" i="2"/>
  <c r="G12" i="2"/>
  <c r="I12" i="2"/>
  <c r="K12" i="2"/>
  <c r="M12" i="2"/>
  <c r="O12" i="2"/>
  <c r="Q12" i="2"/>
  <c r="S12" i="2"/>
  <c r="C13" i="2"/>
  <c r="E13" i="2"/>
  <c r="G13" i="2"/>
  <c r="I13" i="2"/>
  <c r="K13" i="2"/>
  <c r="M13" i="2"/>
  <c r="O13" i="2"/>
  <c r="Q13" i="2"/>
  <c r="S13" i="2"/>
  <c r="C14" i="2"/>
  <c r="E14" i="2"/>
  <c r="G14" i="2"/>
  <c r="I14" i="2"/>
  <c r="K14" i="2"/>
  <c r="M14" i="2"/>
  <c r="O14" i="2"/>
  <c r="Q14" i="2"/>
  <c r="S14" i="2"/>
  <c r="C15" i="2"/>
  <c r="E15" i="2"/>
  <c r="G15" i="2"/>
  <c r="I15" i="2"/>
  <c r="K15" i="2"/>
  <c r="M15" i="2"/>
  <c r="O15" i="2"/>
  <c r="Q15" i="2"/>
  <c r="S15" i="2"/>
  <c r="C16" i="2"/>
  <c r="E16" i="2"/>
  <c r="G16" i="2"/>
  <c r="I16" i="2"/>
  <c r="K16" i="2"/>
  <c r="M16" i="2"/>
  <c r="O16" i="2"/>
  <c r="Q16" i="2"/>
  <c r="S16" i="2"/>
  <c r="C17" i="2"/>
  <c r="E17" i="2"/>
  <c r="G17" i="2"/>
  <c r="I17" i="2"/>
  <c r="K17" i="2"/>
  <c r="M17" i="2"/>
  <c r="O17" i="2"/>
  <c r="Q17" i="2"/>
  <c r="S17" i="2"/>
  <c r="C18" i="2"/>
  <c r="E18" i="2"/>
  <c r="G18" i="2"/>
  <c r="I18" i="2"/>
  <c r="K18" i="2"/>
  <c r="M18" i="2"/>
  <c r="O18" i="2"/>
  <c r="Q18" i="2"/>
  <c r="S18" i="2"/>
  <c r="C19" i="2"/>
  <c r="E19" i="2"/>
  <c r="G19" i="2"/>
  <c r="I19" i="2"/>
  <c r="K19" i="2"/>
  <c r="M19" i="2"/>
  <c r="O19" i="2"/>
  <c r="Q19" i="2"/>
  <c r="S19" i="2"/>
  <c r="C26" i="2"/>
  <c r="E26" i="2"/>
  <c r="G26" i="2"/>
  <c r="I26" i="2"/>
  <c r="K26" i="2"/>
  <c r="M26" i="2"/>
  <c r="O26" i="2"/>
  <c r="C27" i="2"/>
  <c r="E27" i="2"/>
  <c r="G27" i="2"/>
  <c r="I27" i="2"/>
  <c r="K27" i="2"/>
  <c r="M27" i="2"/>
  <c r="O27" i="2"/>
  <c r="C28" i="2"/>
  <c r="E28" i="2"/>
  <c r="G28" i="2"/>
  <c r="I28" i="2"/>
  <c r="K28" i="2"/>
  <c r="M28" i="2"/>
  <c r="O28" i="2"/>
  <c r="C29" i="2"/>
  <c r="E29" i="2"/>
  <c r="G29" i="2"/>
  <c r="I29" i="2"/>
  <c r="K29" i="2"/>
  <c r="M29" i="2"/>
  <c r="O29" i="2"/>
  <c r="C30" i="2"/>
  <c r="E30" i="2"/>
  <c r="G30" i="2"/>
  <c r="I30" i="2"/>
  <c r="K30" i="2"/>
  <c r="M30" i="2"/>
  <c r="O30" i="2"/>
  <c r="C31" i="2"/>
  <c r="E31" i="2"/>
  <c r="G31" i="2"/>
  <c r="I31" i="2"/>
  <c r="K31" i="2"/>
  <c r="M31" i="2"/>
  <c r="O31" i="2"/>
  <c r="C32" i="2"/>
  <c r="E32" i="2"/>
  <c r="G32" i="2"/>
  <c r="I32" i="2"/>
  <c r="K32" i="2"/>
  <c r="M32" i="2"/>
  <c r="O32" i="2"/>
  <c r="C33" i="2"/>
  <c r="E33" i="2"/>
  <c r="G33" i="2"/>
  <c r="I33" i="2"/>
  <c r="K33" i="2"/>
  <c r="M33" i="2"/>
  <c r="O33" i="2"/>
  <c r="C34" i="2"/>
  <c r="E34" i="2"/>
  <c r="G34" i="2"/>
  <c r="I34" i="2"/>
  <c r="K34" i="2"/>
  <c r="M34" i="2"/>
  <c r="O34" i="2"/>
  <c r="C35" i="2"/>
  <c r="E35" i="2"/>
  <c r="G35" i="2"/>
  <c r="I35" i="2"/>
  <c r="K35" i="2"/>
  <c r="M35" i="2"/>
  <c r="O35" i="2"/>
  <c r="C36" i="2"/>
  <c r="E36" i="2"/>
  <c r="G36" i="2"/>
  <c r="I36" i="2"/>
  <c r="K36" i="2"/>
  <c r="M36" i="2"/>
  <c r="O36" i="2"/>
  <c r="C37" i="2"/>
  <c r="E37" i="2"/>
  <c r="G37" i="2"/>
  <c r="I37" i="2"/>
  <c r="K37" i="2"/>
  <c r="M37" i="2"/>
  <c r="O37" i="2"/>
  <c r="C38" i="2"/>
  <c r="E38" i="2"/>
  <c r="G38" i="2"/>
  <c r="I38" i="2"/>
  <c r="K38" i="2"/>
  <c r="M38" i="2"/>
  <c r="O38" i="2"/>
  <c r="C39" i="2"/>
  <c r="E39" i="2"/>
  <c r="G39" i="2"/>
  <c r="I39" i="2"/>
  <c r="K39" i="2"/>
  <c r="M39" i="2"/>
  <c r="O39" i="2"/>
  <c r="C40" i="2"/>
  <c r="E40" i="2"/>
  <c r="G40" i="2"/>
  <c r="I40" i="2"/>
  <c r="K40" i="2"/>
  <c r="M40" i="2"/>
  <c r="O40" i="2"/>
  <c r="D5" i="5"/>
  <c r="D23" i="5" s="1"/>
  <c r="H5" i="5"/>
  <c r="D6" i="5"/>
  <c r="H6" i="5"/>
  <c r="D7" i="5"/>
  <c r="H7" i="5"/>
  <c r="D8" i="5"/>
  <c r="H8" i="5"/>
  <c r="H9" i="5"/>
  <c r="H23" i="5" s="1"/>
  <c r="D10" i="5"/>
  <c r="H10" i="5"/>
  <c r="D11" i="5"/>
  <c r="H11" i="5"/>
  <c r="D12" i="5"/>
  <c r="H12" i="5"/>
  <c r="D13" i="5"/>
  <c r="H13" i="5"/>
  <c r="D14" i="5"/>
  <c r="H14" i="5"/>
  <c r="D15" i="5"/>
  <c r="H15" i="5"/>
  <c r="D16" i="5"/>
  <c r="H16" i="5"/>
  <c r="D17" i="5"/>
  <c r="H17" i="5"/>
  <c r="D18" i="5"/>
  <c r="H18" i="5"/>
  <c r="D19" i="5"/>
  <c r="H19" i="5"/>
  <c r="I20" i="5"/>
  <c r="I21" i="5"/>
  <c r="I22" i="5"/>
  <c r="C23" i="5"/>
  <c r="E23" i="5"/>
  <c r="F23" i="5"/>
  <c r="G23" i="5"/>
  <c r="I23" i="5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C24" i="6"/>
  <c r="D24" i="6"/>
  <c r="E24" i="6"/>
  <c r="G24" i="6"/>
  <c r="H24" i="6"/>
  <c r="I24" i="6"/>
  <c r="J24" i="6"/>
  <c r="K24" i="6"/>
  <c r="L24" i="6"/>
  <c r="M24" i="6"/>
  <c r="M6" i="7"/>
  <c r="M7" i="7"/>
  <c r="M24" i="7" s="1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C24" i="7"/>
  <c r="D24" i="7"/>
  <c r="E24" i="7"/>
  <c r="F24" i="7"/>
  <c r="G24" i="7"/>
  <c r="H24" i="7"/>
  <c r="I24" i="7"/>
  <c r="J24" i="7"/>
  <c r="K24" i="7"/>
  <c r="L24" i="7"/>
  <c r="E7" i="8"/>
  <c r="E8" i="8"/>
  <c r="J8" i="8"/>
  <c r="E9" i="8"/>
  <c r="J9" i="8"/>
  <c r="E10" i="8"/>
  <c r="J10" i="8"/>
  <c r="C11" i="8"/>
  <c r="D11" i="8"/>
  <c r="E11" i="8" s="1"/>
  <c r="H11" i="8"/>
  <c r="I11" i="8"/>
  <c r="J11" i="8"/>
  <c r="M8" i="9"/>
  <c r="M9" i="9"/>
  <c r="M10" i="9"/>
  <c r="M11" i="9"/>
  <c r="M12" i="9"/>
  <c r="M13" i="9"/>
  <c r="M14" i="9"/>
  <c r="C15" i="9"/>
  <c r="D15" i="9"/>
  <c r="E15" i="9"/>
  <c r="F15" i="9"/>
  <c r="G15" i="9"/>
  <c r="H15" i="9"/>
  <c r="I15" i="9"/>
  <c r="J15" i="9"/>
  <c r="K15" i="9"/>
  <c r="L15" i="9"/>
  <c r="M15" i="9"/>
  <c r="M32" i="9"/>
  <c r="C33" i="9"/>
  <c r="D33" i="9"/>
  <c r="E33" i="9"/>
  <c r="F33" i="9"/>
  <c r="G33" i="9"/>
  <c r="H33" i="9"/>
  <c r="I33" i="9"/>
  <c r="J33" i="9"/>
  <c r="K33" i="9"/>
  <c r="L33" i="9"/>
  <c r="M33" i="9"/>
  <c r="M44" i="9"/>
  <c r="M45" i="9"/>
  <c r="M46" i="9"/>
  <c r="M47" i="9"/>
  <c r="M48" i="9"/>
  <c r="M49" i="9"/>
  <c r="M50" i="9"/>
  <c r="C51" i="9"/>
  <c r="D51" i="9"/>
  <c r="E51" i="9"/>
  <c r="G51" i="9"/>
  <c r="H51" i="9"/>
  <c r="I51" i="9"/>
  <c r="J51" i="9"/>
  <c r="K51" i="9"/>
  <c r="M51" i="9"/>
  <c r="M65" i="9"/>
  <c r="C66" i="9"/>
  <c r="D66" i="9"/>
  <c r="E66" i="9"/>
  <c r="F66" i="9"/>
  <c r="G66" i="9"/>
  <c r="H66" i="9"/>
  <c r="I66" i="9"/>
  <c r="J66" i="9"/>
  <c r="K66" i="9"/>
  <c r="M66" i="9"/>
  <c r="C8" i="10"/>
  <c r="C41" i="10" s="1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D41" i="10"/>
  <c r="E41" i="10"/>
  <c r="F41" i="10"/>
  <c r="G41" i="10"/>
  <c r="H41" i="10"/>
  <c r="I41" i="10"/>
  <c r="J41" i="10"/>
  <c r="F6" i="14"/>
  <c r="G6" i="14"/>
  <c r="F7" i="14"/>
  <c r="G7" i="14"/>
  <c r="F8" i="14"/>
  <c r="G8" i="14"/>
  <c r="F9" i="14"/>
  <c r="G9" i="14"/>
  <c r="F10" i="14"/>
  <c r="G10" i="14"/>
  <c r="F11" i="14"/>
  <c r="G11" i="14"/>
  <c r="E12" i="14"/>
  <c r="F12" i="14"/>
  <c r="G12" i="14"/>
  <c r="E13" i="14"/>
  <c r="F13" i="14"/>
  <c r="G13" i="14"/>
  <c r="E7" i="15"/>
  <c r="F7" i="15"/>
  <c r="G7" i="15"/>
  <c r="E8" i="15"/>
  <c r="F8" i="15"/>
  <c r="G8" i="15"/>
  <c r="E9" i="15"/>
  <c r="F9" i="15"/>
  <c r="G9" i="15"/>
  <c r="E10" i="15"/>
  <c r="F10" i="15"/>
  <c r="G10" i="15"/>
  <c r="E11" i="15"/>
  <c r="F11" i="15"/>
  <c r="G11" i="15"/>
  <c r="E12" i="15"/>
  <c r="F12" i="15"/>
  <c r="G12" i="15"/>
  <c r="E13" i="15"/>
  <c r="F13" i="15"/>
  <c r="G13" i="15"/>
  <c r="E14" i="15"/>
  <c r="F14" i="15"/>
  <c r="G14" i="15"/>
  <c r="E15" i="15"/>
  <c r="F15" i="15"/>
  <c r="G15" i="15"/>
  <c r="E16" i="15"/>
  <c r="F16" i="15"/>
  <c r="G16" i="15"/>
  <c r="E17" i="15"/>
  <c r="F17" i="15"/>
  <c r="G17" i="15"/>
  <c r="E18" i="15"/>
  <c r="F18" i="15"/>
  <c r="G18" i="15"/>
  <c r="E19" i="15"/>
  <c r="F19" i="15"/>
  <c r="G19" i="15"/>
  <c r="E20" i="15"/>
  <c r="F20" i="15"/>
  <c r="G20" i="15"/>
  <c r="E21" i="15"/>
  <c r="F21" i="15"/>
  <c r="G21" i="15"/>
  <c r="E22" i="15"/>
  <c r="F22" i="15"/>
  <c r="G22" i="15"/>
  <c r="E23" i="15"/>
  <c r="F23" i="15"/>
  <c r="G23" i="15"/>
  <c r="C9" i="16"/>
  <c r="C8" i="16" s="1"/>
  <c r="C7" i="16" s="1"/>
  <c r="D9" i="16"/>
  <c r="D8" i="16" s="1"/>
  <c r="D7" i="16" s="1"/>
  <c r="E9" i="16"/>
  <c r="E8" i="16" s="1"/>
  <c r="E7" i="16" s="1"/>
  <c r="F9" i="16"/>
  <c r="F8" i="16" s="1"/>
  <c r="F7" i="16" s="1"/>
  <c r="G9" i="16"/>
  <c r="G8" i="16" s="1"/>
  <c r="G7" i="16" s="1"/>
  <c r="H9" i="16"/>
  <c r="H8" i="16" s="1"/>
  <c r="H7" i="16" s="1"/>
  <c r="D18" i="16"/>
  <c r="E18" i="16"/>
  <c r="G18" i="16"/>
  <c r="H18" i="16"/>
  <c r="D19" i="16"/>
  <c r="F19" i="16"/>
  <c r="G19" i="16"/>
  <c r="C32" i="16"/>
  <c r="D32" i="16"/>
  <c r="E32" i="16"/>
  <c r="F32" i="16"/>
  <c r="G32" i="16"/>
  <c r="H32" i="16"/>
  <c r="D38" i="16"/>
  <c r="C40" i="16"/>
  <c r="D40" i="16"/>
  <c r="E40" i="16"/>
  <c r="F40" i="16"/>
  <c r="G40" i="16"/>
  <c r="H40" i="16"/>
  <c r="C8" i="17"/>
  <c r="C7" i="17" s="1"/>
  <c r="F8" i="17"/>
  <c r="F7" i="17" s="1"/>
  <c r="G8" i="17"/>
  <c r="G7" i="17" s="1"/>
  <c r="E11" i="17"/>
  <c r="E8" i="17" s="1"/>
  <c r="E7" i="17" s="1"/>
  <c r="C17" i="17"/>
  <c r="D17" i="17"/>
  <c r="D8" i="17" s="1"/>
  <c r="D7" i="17" s="1"/>
  <c r="G17" i="17"/>
  <c r="H17" i="17"/>
  <c r="H8" i="17" s="1"/>
  <c r="H7" i="17" s="1"/>
  <c r="C19" i="17"/>
  <c r="D19" i="17"/>
  <c r="E19" i="17"/>
  <c r="F19" i="17"/>
  <c r="G19" i="17"/>
  <c r="H19" i="17"/>
  <c r="F11" i="8" l="1"/>
  <c r="G11" i="8" s="1"/>
</calcChain>
</file>

<file path=xl/sharedStrings.xml><?xml version="1.0" encoding="utf-8"?>
<sst xmlns="http://schemas.openxmlformats.org/spreadsheetml/2006/main" count="2167" uniqueCount="461">
  <si>
    <t>Disciplina</t>
  </si>
  <si>
    <t xml:space="preserve">Total </t>
  </si>
  <si>
    <t>Agricultura</t>
  </si>
  <si>
    <t>Astrofísica</t>
  </si>
  <si>
    <t>Biol. Molecular</t>
  </si>
  <si>
    <t>Biología</t>
  </si>
  <si>
    <t>Ciencias Sociales</t>
  </si>
  <si>
    <t>Computación</t>
  </si>
  <si>
    <t>Ecología</t>
  </si>
  <si>
    <t>Economía</t>
  </si>
  <si>
    <t>Educación</t>
  </si>
  <si>
    <t>Farmacología</t>
  </si>
  <si>
    <t>Física</t>
  </si>
  <si>
    <t>Geociencias</t>
  </si>
  <si>
    <t>Ingeniería</t>
  </si>
  <si>
    <t>Inmunología</t>
  </si>
  <si>
    <t>Leyes</t>
  </si>
  <si>
    <t>Matemáticas</t>
  </si>
  <si>
    <t>Materiales</t>
  </si>
  <si>
    <t>Medicina</t>
  </si>
  <si>
    <t>Microbiología</t>
  </si>
  <si>
    <t>Multidisciplinarias</t>
  </si>
  <si>
    <t>Neorociencias</t>
  </si>
  <si>
    <t>Plantas y Animales</t>
  </si>
  <si>
    <t>Psicol. y Psiq.</t>
  </si>
  <si>
    <t>Química</t>
  </si>
  <si>
    <t>Total*</t>
  </si>
  <si>
    <t xml:space="preserve">Fuente: Institute for Scientific Information, 1997. </t>
  </si>
  <si>
    <t>Total</t>
  </si>
  <si>
    <t>nd</t>
  </si>
  <si>
    <t>81-85</t>
  </si>
  <si>
    <t>82-86</t>
  </si>
  <si>
    <t>83-87</t>
  </si>
  <si>
    <t>84-88</t>
  </si>
  <si>
    <t>85-89</t>
  </si>
  <si>
    <t>86-90</t>
  </si>
  <si>
    <t>87-91</t>
  </si>
  <si>
    <t>88-92</t>
  </si>
  <si>
    <t>89-93</t>
  </si>
  <si>
    <t>90-94</t>
  </si>
  <si>
    <t>91-95</t>
  </si>
  <si>
    <t>92-96</t>
  </si>
  <si>
    <t>País</t>
  </si>
  <si>
    <t>Alemania</t>
  </si>
  <si>
    <t>Argentina</t>
  </si>
  <si>
    <t>Brasil</t>
  </si>
  <si>
    <t>Canadá</t>
  </si>
  <si>
    <t>Colombia</t>
  </si>
  <si>
    <t>Chile</t>
  </si>
  <si>
    <t>España</t>
  </si>
  <si>
    <t>Francia</t>
  </si>
  <si>
    <t>Italia</t>
  </si>
  <si>
    <t xml:space="preserve">Japón </t>
  </si>
  <si>
    <t>México</t>
  </si>
  <si>
    <t>Reino Unido</t>
  </si>
  <si>
    <t>USA</t>
  </si>
  <si>
    <t>Venezuela</t>
  </si>
  <si>
    <t>Total Mundial</t>
  </si>
  <si>
    <t>Artículos</t>
  </si>
  <si>
    <t>Citas</t>
  </si>
  <si>
    <t>Impacto</t>
  </si>
  <si>
    <t>n.d.</t>
  </si>
  <si>
    <t>Grecia</t>
  </si>
  <si>
    <t>Polonia</t>
  </si>
  <si>
    <t>Portugal</t>
  </si>
  <si>
    <t>Turquia</t>
  </si>
  <si>
    <t>III.1 ARTÍCULOS PUBLICADOS POR CIENTÍFICOS MEXICANOS POR DISCIPLINA, 1981-1996.</t>
  </si>
  <si>
    <t>III.2 CITAS RECIBIDAS SEGÚN EL AÑO DE PUBLICACIÓN DEL ARTÍCULO, 1981-1996.</t>
  </si>
  <si>
    <t>III.3 IMPACTO ANUAL DE LOS ARTÍCULOS MEXICANOS POR DISCIPLINA, 1981-1996.</t>
  </si>
  <si>
    <t>III.4 ARTÍCULOS PUBLICADOS POR CIENTÍFICOS MEXICANOS POR DISCIPLINA EN ANÁLISIS QUINQUENAL, 1981-1996.</t>
  </si>
  <si>
    <t>III.5 CITAS EN ANÁLISIS QUINQUENAL RECIBIDAS POR ARTÍCULOS MEXICANOS POR DISCIPLINA, 1981-1996.</t>
  </si>
  <si>
    <t>III.6 IMPACTO EN ANÁLISIS QUINQUENAL DE LOS ARTÍCULOS MEXICANOS POR DISCIPLINA, 1981-1996.</t>
  </si>
  <si>
    <t>III.7 ARTÍCULOS PUBLICADOS ANUALMENTE POR PAÍS, 1981-1996.</t>
  </si>
  <si>
    <t>III.8 PARTICIPACIÓN PORCENTUAL EN EL MUNDO POR PAÍS, 1981-1996.</t>
  </si>
  <si>
    <t>III.9 CITAS RECIBIDAS POR PAÍS EN ANÁLISIS QUINQUENAL, 1981-1996.</t>
  </si>
  <si>
    <t>III.10 ARTÍCULOS PUBLICADOS POR PAÍS EN ANÁLISIS QUINQUENAL, 1981-1996.</t>
  </si>
  <si>
    <t>III.11 IMPACTO POR PAÍS EN ANÁLISIS QUINQUENAL,1981-1996.</t>
  </si>
  <si>
    <t>III.12 REVISTA ARCHIVOS DE INVESTIGACIÓN MÉDICA  (Análisis Quinquenal),1981-1996</t>
  </si>
  <si>
    <t>III.13 REVISTA HISTORIA MEXICANA (Análisis Quinquenal),1981-1996.</t>
  </si>
  <si>
    <t>III.14 REVISTA DE INVESTIGACIÓN CLÍNICA (Análisis Quinquenal), 1981-1996.</t>
  </si>
  <si>
    <t>III.15 REVISTA MEXICANA DE ASTRONOMÍA Y ASTROFÍSICA (Análisis Quinquenal), 1981-1996</t>
  </si>
  <si>
    <t>III.16 REVISTA MEXICANA DE FÍSICA (Análisis Quinquenal), 1988-1996.</t>
  </si>
  <si>
    <t>III.17 REVISTA DE SALUD MENTAL (Análisis Quinquenal), 1981-1996.</t>
  </si>
  <si>
    <t>III.18</t>
  </si>
  <si>
    <t>PRODUCCIÓN E IMPACTO SEGÚN LA INSTITUCIÓN DEL AUTOR, 1981-1996.</t>
  </si>
  <si>
    <t>III.19</t>
  </si>
  <si>
    <t>PRODUCCIÓN E IMPACTO SEGÚN EL ESTADO DE RESIDENCIA DEL AUTOR, 1981-1996.</t>
  </si>
  <si>
    <t xml:space="preserve">Institución </t>
  </si>
  <si>
    <t>Estado</t>
  </si>
  <si>
    <t xml:space="preserve">Citas </t>
  </si>
  <si>
    <t xml:space="preserve">Impacto </t>
  </si>
  <si>
    <t>Universidad Nacional Autónoma de México</t>
  </si>
  <si>
    <t>D.F.</t>
  </si>
  <si>
    <t xml:space="preserve">Secretaría de Salud (Total) </t>
  </si>
  <si>
    <t>Morelos</t>
  </si>
  <si>
    <t>Centro de Investigación y de Estudios Avanzados</t>
  </si>
  <si>
    <t>Puebla</t>
  </si>
  <si>
    <t xml:space="preserve">Universidad Autónoma Metropolitana </t>
  </si>
  <si>
    <t>Baja California</t>
  </si>
  <si>
    <t xml:space="preserve">Instituto Mexicano del Seguro Social </t>
  </si>
  <si>
    <t>Guanajuato</t>
  </si>
  <si>
    <t xml:space="preserve">Instituto Nacional de la Nutrición "Salvador Zubirán" </t>
  </si>
  <si>
    <t>Nuevo León</t>
  </si>
  <si>
    <t xml:space="preserve">Universidad Autónoma de Puebla </t>
  </si>
  <si>
    <t>Jalisco</t>
  </si>
  <si>
    <t>Instituto Politécnico Nacional</t>
  </si>
  <si>
    <t>Sonora</t>
  </si>
  <si>
    <t>Centro de Investigación Científica y de Educación Superior de Ensenada</t>
  </si>
  <si>
    <t>Instituto Mexicano de Psiquiatría</t>
  </si>
  <si>
    <t>Veracruz</t>
  </si>
  <si>
    <t xml:space="preserve">Instituto Nacional de Cancerología </t>
  </si>
  <si>
    <t>Yucatán</t>
  </si>
  <si>
    <t>Universidad Autónoma de Nuevo León</t>
  </si>
  <si>
    <t>Baja California Sur</t>
  </si>
  <si>
    <t>Instituto Nacional de Astrofísica Óptica y Electrónica</t>
  </si>
  <si>
    <t>San Luis Potosí</t>
  </si>
  <si>
    <t>El Colegio de México</t>
  </si>
  <si>
    <t>Chiapas</t>
  </si>
  <si>
    <t>Instituto Nacional de Investigaciones Nucleares</t>
  </si>
  <si>
    <t>Coahuila</t>
  </si>
  <si>
    <t>Universidad de Guadalajara</t>
  </si>
  <si>
    <t>Michoacán</t>
  </si>
  <si>
    <t>Universidad de Guanajuato</t>
  </si>
  <si>
    <t>Sinaloa</t>
  </si>
  <si>
    <t>Instituto Nacional de Investigaciones Forestales y Agropecuarias</t>
  </si>
  <si>
    <t>Colima</t>
  </si>
  <si>
    <t>Instituto Nacional de Salud Pública</t>
  </si>
  <si>
    <t>Querétaro</t>
  </si>
  <si>
    <t>Instituto Mexicano del Petróleo</t>
  </si>
  <si>
    <t>Quintana Roo</t>
  </si>
  <si>
    <t>Instituto Nacional de Neurología y Neurocirugía "Manuel Velasco Suárez"</t>
  </si>
  <si>
    <t>Tamaulipas</t>
  </si>
  <si>
    <t>Hospital General de México</t>
  </si>
  <si>
    <t>Zacatecas</t>
  </si>
  <si>
    <t>Instituto Tecnológico y de Estudios Superiores de Monterrey</t>
  </si>
  <si>
    <t>Tlaxcala</t>
  </si>
  <si>
    <t>Colegio de Postgraduados</t>
  </si>
  <si>
    <t>Chihuahua</t>
  </si>
  <si>
    <t>Durango</t>
  </si>
  <si>
    <t>Instituto de Investigaciones Eléctricas</t>
  </si>
  <si>
    <t>Campeche</t>
  </si>
  <si>
    <t>Instituto Nacional de Pediatría</t>
  </si>
  <si>
    <t>Aguascalientes</t>
  </si>
  <si>
    <t>Instituto de Enfermedades Respiratorias</t>
  </si>
  <si>
    <t>Guerrero</t>
  </si>
  <si>
    <t>Universidad de las Américas</t>
  </si>
  <si>
    <t>Oaxaca</t>
  </si>
  <si>
    <t>Hospital General Dr. Manuel Gea González</t>
  </si>
  <si>
    <t>Nayarit</t>
  </si>
  <si>
    <t>Instituto del Seguridad y Servicios Sociales para los Trabajadores del Estado</t>
  </si>
  <si>
    <t>Fuente: Institute for Scientific Information, 1997.</t>
  </si>
  <si>
    <t>Universidad Iberoamericana</t>
  </si>
  <si>
    <t xml:space="preserve">Instituto Nacional de la Comunicación Humana "Andrés Bustamante Gurría" </t>
  </si>
  <si>
    <t xml:space="preserve">Instituto Tecnológico Autónomo de México </t>
  </si>
  <si>
    <t>Universidad Autónoma de Chapingo</t>
  </si>
  <si>
    <t xml:space="preserve">Universidad Autónoma de Guadalajara </t>
  </si>
  <si>
    <t>Instituto Nacional de Cardiología "Ignacio Chavez"</t>
  </si>
  <si>
    <t>Centro de Investigación del Paludismo</t>
  </si>
  <si>
    <t xml:space="preserve">Instituto Nacional de Diagnostico y Referencia Epidemiologicos </t>
  </si>
  <si>
    <t xml:space="preserve">Centro de Investigaciones y Estudios Superiores en Antropología Social </t>
  </si>
  <si>
    <t xml:space="preserve">Hospital Psiquiátrico "Fray Bernardino Alvarez" </t>
  </si>
  <si>
    <t>Hospital Juárez</t>
  </si>
  <si>
    <t xml:space="preserve">Dirección General de Epidemiología </t>
  </si>
  <si>
    <t>Centro de Dermatología "Ladislao Pascua"</t>
  </si>
  <si>
    <t>Centro Nacional de la Transfusión Sanguínea</t>
  </si>
  <si>
    <t>Centro de Integración Juvenil</t>
  </si>
  <si>
    <t>Nota : *La suma de artículos de todas las disciplinas no coincide con el total debido a que existen artículos clasificados en más de una disciplina.</t>
  </si>
  <si>
    <t>Nota:   *La suma de citas de todas las disciplinas no coincide con el total debido a que existen artículos clasificados en más de una disciplina.</t>
  </si>
  <si>
    <t>Nota:  *La suma de citas de todas las disciplinas no coincide con el total debido a que existen artículos clasificados en más de una disciplina.</t>
  </si>
  <si>
    <t xml:space="preserve">Resto de la Secretaría de Salud </t>
  </si>
  <si>
    <t>(Cont.)</t>
  </si>
  <si>
    <t>(cont.)</t>
  </si>
  <si>
    <t>III.20 ARTÍCULOS PUBLICADOS ANUALMENTE POR PAÍS, 1981-1989.</t>
  </si>
  <si>
    <t>III.21 ARTÍCULOS PUBLICADOS ANUALMENTE POR PAÍS, 1990-1996.</t>
  </si>
  <si>
    <t>III.22</t>
  </si>
  <si>
    <t>PATENTES SOLICITADAS Y CONCEDIDAS EN MÉXICO, 1980-1997</t>
  </si>
  <si>
    <t>Año</t>
  </si>
  <si>
    <t xml:space="preserve">Solicitadas </t>
  </si>
  <si>
    <t>Concedidas</t>
  </si>
  <si>
    <t>Nacionales</t>
  </si>
  <si>
    <t>Extranjeras</t>
  </si>
  <si>
    <t>Fuente: IMPI, Base de Datos de Patentes, 1998.</t>
  </si>
  <si>
    <t>III.23</t>
  </si>
  <si>
    <t>PATENTES SOLICITADAS EN MÉXICO POR NACIONALIDAD DE LOS TITULARES, 1980-1997</t>
  </si>
  <si>
    <t>E.U.A.</t>
  </si>
  <si>
    <t>Otros</t>
  </si>
  <si>
    <t>III.24</t>
  </si>
  <si>
    <t>PATENTES CONCEDIDAS EN MÉXICO POR NACIONALIDAD DE LOS TITULARES, 1980-1997</t>
  </si>
  <si>
    <t>Suiza</t>
  </si>
  <si>
    <t>III.25</t>
  </si>
  <si>
    <t>PATENTES SOLICITADAS Y CONCEDIDAS EN MÉXICO POR TIPO DE INVENTOR, 1997</t>
  </si>
  <si>
    <t>Tipo de inventor</t>
  </si>
  <si>
    <t>Solicitadas</t>
  </si>
  <si>
    <t xml:space="preserve">Nacionales </t>
  </si>
  <si>
    <t>Empresa grande</t>
  </si>
  <si>
    <t>Empresa pequeña</t>
  </si>
  <si>
    <t>Inventor independiente</t>
  </si>
  <si>
    <t xml:space="preserve">Instituto de investigación </t>
  </si>
  <si>
    <t>No Clasificado</t>
  </si>
  <si>
    <t>III.26</t>
  </si>
  <si>
    <t>PATENTES SOLICITADAS EN MÉXICO POR NACIONALES POR SECCIÓN, 1991-1997</t>
  </si>
  <si>
    <t>Artículos de uso</t>
  </si>
  <si>
    <t xml:space="preserve">Técnicas </t>
  </si>
  <si>
    <t xml:space="preserve">Química y </t>
  </si>
  <si>
    <t xml:space="preserve">Textil y </t>
  </si>
  <si>
    <t>Construcciones</t>
  </si>
  <si>
    <t>Mécanica,iluminación</t>
  </si>
  <si>
    <t>Electricidad</t>
  </si>
  <si>
    <t>Sin Clasificar</t>
  </si>
  <si>
    <t>y consumo</t>
  </si>
  <si>
    <t xml:space="preserve">industriales </t>
  </si>
  <si>
    <t>metalurgia</t>
  </si>
  <si>
    <t>papel</t>
  </si>
  <si>
    <t>calefacción, armamento</t>
  </si>
  <si>
    <t>diversas</t>
  </si>
  <si>
    <t>y voladuras</t>
  </si>
  <si>
    <t>III.27</t>
  </si>
  <si>
    <t>PATENTES SOLICITADAS EN MÉXICO POR EXTRANJEROS POR SECCIÓN, 1991-1997</t>
  </si>
  <si>
    <t>III.28</t>
  </si>
  <si>
    <t>PATENTES CONCEDIDAS EN MÉXICO A NACIONALES POR SECCIÓ, 1991-1997</t>
  </si>
  <si>
    <t>III.29</t>
  </si>
  <si>
    <t>PATENTES CONCEDIDAS EN MÉXICO A EXTRANJEROS POR SECCIÓN, 1991-1997</t>
  </si>
  <si>
    <t>III.30</t>
  </si>
  <si>
    <t>PATENTES SOLICITADAS POR ENTIDAD DE RESIDENCIA DEL INVENTOR, 1991-1997</t>
  </si>
  <si>
    <t>Entidad federativa</t>
  </si>
  <si>
    <t>Sin clasificar</t>
  </si>
  <si>
    <t>Baja California Norte</t>
  </si>
  <si>
    <t>Distrito Federal</t>
  </si>
  <si>
    <t>Hidalgo</t>
  </si>
  <si>
    <t>Tabasco</t>
  </si>
  <si>
    <t>Nota:</t>
  </si>
  <si>
    <t>a/ Solicitudes presentadas después del 28 de Junio de 1991.</t>
  </si>
  <si>
    <t>III.31</t>
  </si>
  <si>
    <t>PATENTES SOLOICITADAS POR MEXICANOS EN EL MUNDO, 1985-1995.</t>
  </si>
  <si>
    <t xml:space="preserve">Pais </t>
  </si>
  <si>
    <t>Australia</t>
  </si>
  <si>
    <t>Austria</t>
  </si>
  <si>
    <t>Bélgica</t>
  </si>
  <si>
    <t>China</t>
  </si>
  <si>
    <t>Dinamarca</t>
  </si>
  <si>
    <t>EUA</t>
  </si>
  <si>
    <t>Holanda</t>
  </si>
  <si>
    <t>Japón</t>
  </si>
  <si>
    <t>Luxemburgo</t>
  </si>
  <si>
    <t>Ofna. Euro.Pat.</t>
  </si>
  <si>
    <t>Suecia</t>
  </si>
  <si>
    <t>Fuente: OMPI, 1998</t>
  </si>
  <si>
    <t>III.32</t>
  </si>
  <si>
    <t xml:space="preserve">RELACIÓN DE DEPENDENCIA, RELACIÓN DE AUTOSUFICIENCIA Y </t>
  </si>
  <si>
    <t>Relación de</t>
  </si>
  <si>
    <t>Coeficiente de</t>
  </si>
  <si>
    <t xml:space="preserve">Tasa de </t>
  </si>
  <si>
    <t>Dependencia</t>
  </si>
  <si>
    <t>Autosuficiencia</t>
  </si>
  <si>
    <t>Inventiva</t>
  </si>
  <si>
    <t>Difusión</t>
  </si>
  <si>
    <t xml:space="preserve">Notas: </t>
  </si>
  <si>
    <t>1/ Relación de Dependencia = solicitudes de extranjeros/solicitudes de nacionales</t>
  </si>
  <si>
    <t xml:space="preserve">    Relación de Autosuficiencia = solicitudes de nacionales/solicitudes totales </t>
  </si>
  <si>
    <t xml:space="preserve">    Coeficiente de inventiva = solicitudes de nacionales/10,000 habitantes</t>
  </si>
  <si>
    <t xml:space="preserve">    Tasa de Difusion = solicitudes externas/solicitudes de nacionales</t>
  </si>
  <si>
    <t>III.33</t>
  </si>
  <si>
    <t>RELACIÓN DE DEPENDENCIA DE LOS PAÍSES MIEMBROS DE LA OCDE, 1988-1995</t>
  </si>
  <si>
    <t xml:space="preserve">Austria </t>
  </si>
  <si>
    <t>Finlandia</t>
  </si>
  <si>
    <t>n.d</t>
  </si>
  <si>
    <t>Hungría</t>
  </si>
  <si>
    <t>Irlanda</t>
  </si>
  <si>
    <t>Islandia</t>
  </si>
  <si>
    <t>Noruega</t>
  </si>
  <si>
    <t>Nueva Zelandia</t>
  </si>
  <si>
    <t>República Checa</t>
  </si>
  <si>
    <t>Turquía</t>
  </si>
  <si>
    <t>Notas:</t>
  </si>
  <si>
    <t>n.d. No disponible.</t>
  </si>
  <si>
    <t>1/ Se calculó con datos disponibles</t>
  </si>
  <si>
    <t>Fuente: OECD, Main Science and Technology Indicators 1997-2.</t>
  </si>
  <si>
    <t>III.34</t>
  </si>
  <si>
    <t>COEFICIENTE DE INVENTIVA DE LOS PAÍSES MIEMBROS DE LA OCDE, 1988-1995</t>
  </si>
  <si>
    <t>2/ Los coeficientes no son exactamente cero, aunque por el redondeo así lo parezca.</t>
  </si>
  <si>
    <t>III.35</t>
  </si>
  <si>
    <t xml:space="preserve">E.U.A. </t>
  </si>
  <si>
    <t>1/ Solicitudes externas/solicitudes de nacionales</t>
  </si>
  <si>
    <t>2/ Se calculó con datos disponibles</t>
  </si>
  <si>
    <r>
      <t>1991</t>
    </r>
    <r>
      <rPr>
        <b/>
        <vertAlign val="superscript"/>
        <sz val="12"/>
        <rFont val="Times New Roman"/>
        <family val="1"/>
      </rPr>
      <t>a</t>
    </r>
  </si>
  <si>
    <r>
      <t>COEFICIENTE DE INVENTIVA  PARA MÉXICO,</t>
    </r>
    <r>
      <rPr>
        <b/>
        <vertAlign val="superscript"/>
        <sz val="12"/>
        <rFont val="Times New Roman"/>
        <family val="1"/>
      </rPr>
      <t xml:space="preserve">1/ </t>
    </r>
    <r>
      <rPr>
        <b/>
        <sz val="12"/>
        <rFont val="Times New Roman"/>
        <family val="1"/>
      </rPr>
      <t>1980-1997</t>
    </r>
  </si>
  <si>
    <r>
      <t xml:space="preserve">Promedio </t>
    </r>
    <r>
      <rPr>
        <b/>
        <vertAlign val="superscript"/>
        <sz val="12"/>
        <rFont val="Times New Roman"/>
        <family val="1"/>
      </rPr>
      <t>1/</t>
    </r>
  </si>
  <si>
    <r>
      <t xml:space="preserve">Turquía </t>
    </r>
    <r>
      <rPr>
        <vertAlign val="superscript"/>
        <sz val="12"/>
        <rFont val="Times New Roman"/>
        <family val="1"/>
      </rPr>
      <t>2/</t>
    </r>
  </si>
  <si>
    <r>
      <t>TASA DE DIFUSIÓN DE LOS PAÍSES MIEMBROS DE LA OCDE</t>
    </r>
    <r>
      <rPr>
        <b/>
        <vertAlign val="superscript"/>
        <sz val="12"/>
        <rFont val="Times New Roman"/>
        <family val="1"/>
      </rPr>
      <t>1/</t>
    </r>
    <r>
      <rPr>
        <b/>
        <sz val="12"/>
        <rFont val="Times New Roman"/>
        <family val="1"/>
      </rPr>
      <t>,</t>
    </r>
    <r>
      <rPr>
        <b/>
        <vertAlign val="superscript"/>
        <sz val="12"/>
        <rFont val="Times New Roman"/>
        <family val="1"/>
      </rPr>
      <t xml:space="preserve">  </t>
    </r>
    <r>
      <rPr>
        <b/>
        <sz val="12"/>
        <rFont val="Times New Roman"/>
        <family val="1"/>
      </rPr>
      <t>1988-1995</t>
    </r>
  </si>
  <si>
    <r>
      <t xml:space="preserve">Promedio </t>
    </r>
    <r>
      <rPr>
        <b/>
        <vertAlign val="superscript"/>
        <sz val="12"/>
        <rFont val="Times New Roman"/>
        <family val="1"/>
      </rPr>
      <t>2/</t>
    </r>
  </si>
  <si>
    <t xml:space="preserve">III.36 </t>
  </si>
  <si>
    <t>BPT DE MÉXICO, 1990-1997</t>
  </si>
  <si>
    <t xml:space="preserve">Millones de dólares (EUA) </t>
  </si>
  <si>
    <t>Ingresos</t>
  </si>
  <si>
    <t>Egresos</t>
  </si>
  <si>
    <t>Saldo</t>
  </si>
  <si>
    <t>Total de       transacciones</t>
  </si>
  <si>
    <t>p/ Cifras preliminares</t>
  </si>
  <si>
    <t>1/ Tasa de cobertura = Ingresos / Egresos</t>
  </si>
  <si>
    <t>Fuente: Banco de México, Base de Datos referentes a Transacciones Internacionales de Regalías y Asistencia Técnica, 1997.</t>
  </si>
  <si>
    <t>III.37</t>
  </si>
  <si>
    <t>BPT POR PAÍS, 1995</t>
  </si>
  <si>
    <t>Millones de dólares (EUA)</t>
  </si>
  <si>
    <t>Total de transacciones</t>
  </si>
  <si>
    <t>Canadá (1993)</t>
  </si>
  <si>
    <t xml:space="preserve">España </t>
  </si>
  <si>
    <t>Finlandia (1990)</t>
  </si>
  <si>
    <t>Francia (1992)</t>
  </si>
  <si>
    <t>Holanda (1992)</t>
  </si>
  <si>
    <t xml:space="preserve">Italia </t>
  </si>
  <si>
    <t>Noruega (1992)</t>
  </si>
  <si>
    <t>Nueva Zelandia (1991)</t>
  </si>
  <si>
    <t>Suecia (1993)</t>
  </si>
  <si>
    <t>Fuentes: Banco de México, Base de Datos, 1997.</t>
  </si>
  <si>
    <t xml:space="preserve">               OECD in Figures Statistics on the Member Countries, 1997.</t>
  </si>
  <si>
    <t>III.38</t>
  </si>
  <si>
    <t>PAGOS AL EXTERIOR POR REGALÍAS Y ASISTENCIA TÉCNICA</t>
  </si>
  <si>
    <t>Estructura porcentual</t>
  </si>
  <si>
    <t>Actividad económica</t>
  </si>
  <si>
    <t>TOTAL</t>
  </si>
  <si>
    <t>Industria manufacturera</t>
  </si>
  <si>
    <t xml:space="preserve">     Alimentos y tabaco</t>
  </si>
  <si>
    <t xml:space="preserve">     Textiles</t>
  </si>
  <si>
    <t xml:space="preserve">     Fab. de prendas de vestir</t>
  </si>
  <si>
    <t xml:space="preserve">     Fab. maletas, bolsos y calzado</t>
  </si>
  <si>
    <t xml:space="preserve">     Fab. madera, excepto muebles</t>
  </si>
  <si>
    <t xml:space="preserve">     Fab. papel y productos de papel</t>
  </si>
  <si>
    <t xml:space="preserve">     Edición, impresión y reproducción de grabaciones</t>
  </si>
  <si>
    <t xml:space="preserve">     Refinación del petróleo y combustible nuclear</t>
  </si>
  <si>
    <t xml:space="preserve">     Fab. sustancias y productos químicos</t>
  </si>
  <si>
    <t xml:space="preserve">     Fab. productos de caucho y plástico</t>
  </si>
  <si>
    <t xml:space="preserve">     Fab. otros minerales no metálicos</t>
  </si>
  <si>
    <t xml:space="preserve">     Fab. de metales comunes</t>
  </si>
  <si>
    <t xml:space="preserve">     Productos metálicos, exac. maq. y equipo</t>
  </si>
  <si>
    <t xml:space="preserve">     Fab.  de maquinaria y equipo</t>
  </si>
  <si>
    <t xml:space="preserve">     Fab. máquinas de oficina, contab. e informat.</t>
  </si>
  <si>
    <t xml:space="preserve">     Fab. de maquinaria y aparatos eléctricos</t>
  </si>
  <si>
    <t xml:space="preserve">     Fab. equipo radio, Tv y comunicaciones</t>
  </si>
  <si>
    <t xml:space="preserve">     Fab. instrumentos médicos, ópticos y relojes</t>
  </si>
  <si>
    <t xml:space="preserve">     Fab. de vehículos automotores</t>
  </si>
  <si>
    <t xml:space="preserve">     Fab. de otros equipos de transporte</t>
  </si>
  <si>
    <t xml:space="preserve">     Fab. de muebles</t>
  </si>
  <si>
    <t xml:space="preserve">     Reciclamiento</t>
  </si>
  <si>
    <t>Servicios</t>
  </si>
  <si>
    <t xml:space="preserve">     Comercio</t>
  </si>
  <si>
    <t xml:space="preserve">     Hoteles y restaurantes</t>
  </si>
  <si>
    <t xml:space="preserve">     Transporte y comunicaciones</t>
  </si>
  <si>
    <t xml:space="preserve">     Intermediación financiera</t>
  </si>
  <si>
    <t xml:space="preserve">     Inmobiliarias, empresariales y de alquiler</t>
  </si>
  <si>
    <t xml:space="preserve">     Otros comunitarios, sociales y personas</t>
  </si>
  <si>
    <t>Otros sectores</t>
  </si>
  <si>
    <t xml:space="preserve">     Agricultura</t>
  </si>
  <si>
    <t xml:space="preserve">     Minería</t>
  </si>
  <si>
    <t xml:space="preserve">     Electricidad, gas y agua</t>
  </si>
  <si>
    <t xml:space="preserve">     Construcción</t>
  </si>
  <si>
    <t xml:space="preserve">     No especificadas</t>
  </si>
  <si>
    <t>Fuente: Banco de México</t>
  </si>
  <si>
    <t>III.39</t>
  </si>
  <si>
    <t>INGRESOS DEL EXTERIOR POR REGALÍAS Y ASISTENCIA TÉCNICA</t>
  </si>
  <si>
    <t xml:space="preserve">     Resto de las manufacturas</t>
  </si>
  <si>
    <t>Resto de las actividades</t>
  </si>
  <si>
    <r>
      <t>Tasa de             cobertura</t>
    </r>
    <r>
      <rPr>
        <b/>
        <vertAlign val="superscript"/>
        <sz val="12"/>
        <rFont val="Times New Roman"/>
        <family val="1"/>
      </rPr>
      <t>1/</t>
    </r>
  </si>
  <si>
    <r>
      <t xml:space="preserve">1996 </t>
    </r>
    <r>
      <rPr>
        <vertAlign val="superscript"/>
        <sz val="12"/>
        <rFont val="Times New Roman"/>
        <family val="1"/>
      </rPr>
      <t>p/</t>
    </r>
  </si>
  <si>
    <r>
      <t xml:space="preserve">1997 </t>
    </r>
    <r>
      <rPr>
        <vertAlign val="superscript"/>
        <sz val="12"/>
        <rFont val="Times New Roman"/>
        <family val="1"/>
      </rPr>
      <t>p/</t>
    </r>
  </si>
  <si>
    <r>
      <t xml:space="preserve">Tasa de           cobertura </t>
    </r>
    <r>
      <rPr>
        <b/>
        <vertAlign val="superscript"/>
        <sz val="12"/>
        <rFont val="Times New Roman"/>
        <family val="1"/>
      </rPr>
      <t>1/</t>
    </r>
  </si>
  <si>
    <t>DICE</t>
  </si>
  <si>
    <t>CUADRO III.40   BALANZA DE COMERCIO EXTERIOR DE  BIENES DE ALTA TECNOLOGÍA POR GRUPO DE PAÍSES Y GRUPO DE BIENES, 1993-1997</t>
  </si>
  <si>
    <t xml:space="preserve">III.40 </t>
  </si>
  <si>
    <t>BALANZA DE COMERCIO EXTERIOR DE BIENES DE ALTA TECNOLOGÍA POR GRUPO DE PAÍSES Y GRUPO DE BIENES</t>
  </si>
  <si>
    <t>Millones de dólares</t>
  </si>
  <si>
    <t>Grupo de paises</t>
  </si>
  <si>
    <t>Importaciones</t>
  </si>
  <si>
    <t>Exportaciones</t>
  </si>
  <si>
    <t>Total países OCDE</t>
  </si>
  <si>
    <t>Comercio total</t>
  </si>
  <si>
    <t>Estados Unidos de América</t>
  </si>
  <si>
    <t>Total países asiáticos</t>
  </si>
  <si>
    <t>Total países Latinos</t>
  </si>
  <si>
    <t>Resto del mundo</t>
  </si>
  <si>
    <t>DEBE DECIR</t>
  </si>
  <si>
    <t>Balanza de comercio exterior de BAT por grupo de paises y grupo de bienes, 1997</t>
  </si>
  <si>
    <t>Grupo de bienes</t>
  </si>
  <si>
    <t>X-M</t>
  </si>
  <si>
    <t>X+M</t>
  </si>
  <si>
    <t>Aeronáutica</t>
  </si>
  <si>
    <t>Computadoras, Máquinas de oficina</t>
  </si>
  <si>
    <t>Electrónica</t>
  </si>
  <si>
    <t>Farmacéuticos</t>
  </si>
  <si>
    <t>Instrumentos científicos</t>
  </si>
  <si>
    <t>Maquinaria eléctrica</t>
  </si>
  <si>
    <t>Químicos</t>
  </si>
  <si>
    <t>Maquinaria no eléctrica</t>
  </si>
  <si>
    <t>Armamento</t>
  </si>
  <si>
    <t>Vehículos Automotores</t>
  </si>
  <si>
    <t>Fuente: Cálculos propios con datos del SICMEX de la Secofi, 1998.</t>
  </si>
  <si>
    <t>Balanza de comercio exterior de BAT, 1997</t>
  </si>
  <si>
    <t>cuadro con error</t>
  </si>
  <si>
    <t xml:space="preserve">III.41 </t>
  </si>
  <si>
    <t>TASA DE COBERTURA DE LA INDUSTRIA AERONÁUTICA POR PAÍS, 1993-1994</t>
  </si>
  <si>
    <t xml:space="preserve">              Main Science and Technology Indicators, 1996.</t>
  </si>
  <si>
    <t>III.42</t>
  </si>
  <si>
    <t>TASA DE COBERTURA DE LA INDUSTRIA COMPUTADORAS -MÁQUINAS DE OFICINA POR PAÍS, 1993-1994</t>
  </si>
  <si>
    <t>III.43</t>
  </si>
  <si>
    <t>TASA DE COBERTURA DE LA INDUSTRIA DE FARMACÉUTICA POR PAÍS, 1993-1994</t>
  </si>
  <si>
    <t>III.44</t>
  </si>
  <si>
    <t>TASA DE COBERTURA TOTAL DE LA INDUSTRIA MANUFACTURERA POR PAÍS, 1993-1994</t>
  </si>
  <si>
    <t>III.45</t>
  </si>
  <si>
    <t>COMERCIO EXTERIOR DE BAT POR GRUPO DE BIENES DE LOS PRINCIPALES PAÍSES, 1993</t>
  </si>
  <si>
    <t>Importaciones (Millones de dólares)</t>
  </si>
  <si>
    <t>Corea del Sur</t>
  </si>
  <si>
    <t>Taiwán</t>
  </si>
  <si>
    <t>Hong Kong</t>
  </si>
  <si>
    <t>Malasia</t>
  </si>
  <si>
    <t>Otros países</t>
  </si>
  <si>
    <t>Nota: Los totales pueden no coincidir con la suma debido al redondeo de las cifras.</t>
  </si>
  <si>
    <t>III.46</t>
  </si>
  <si>
    <t>COMERCIO EXTERIOR DE BAT POR GRUPO DE BIENES DE LOS PRINCIPALES PAÍSES, 1994</t>
  </si>
  <si>
    <t>III.47</t>
  </si>
  <si>
    <t>COMERCIO EXTERIOR DE BAT POR GRUPO DE BIENES DE LOS PRINCIPALES PAÍSES, 1995</t>
  </si>
  <si>
    <t>III.48</t>
  </si>
  <si>
    <t>COMERCIO EXTERIOR DE BAT POR GRUPO DE BIENES DE LOS PRINCIPALES PAÍSES, 1996</t>
  </si>
  <si>
    <t xml:space="preserve"> </t>
  </si>
  <si>
    <t>III.49</t>
  </si>
  <si>
    <t>COMERCIO EXTERIOR DE BAT POR GRUPO DE BIENES DE LOS PRINCIPALES PAÍSES, 1997</t>
  </si>
  <si>
    <t>III.50</t>
  </si>
  <si>
    <t>Exportaciones (Millones de dólares)</t>
  </si>
  <si>
    <t>III.51</t>
  </si>
  <si>
    <t>III.52</t>
  </si>
  <si>
    <t>III.53</t>
  </si>
  <si>
    <t>III.54</t>
  </si>
  <si>
    <t>III.55</t>
  </si>
  <si>
    <t>Saldo (Millones de dólares)</t>
  </si>
  <si>
    <t>III.56</t>
  </si>
  <si>
    <t>III.57</t>
  </si>
  <si>
    <t>III.58</t>
  </si>
  <si>
    <t>III.59</t>
  </si>
  <si>
    <t>III.60</t>
  </si>
  <si>
    <t>COMERCIO EXTERIOR DE BAT POR PRINCIPALES PAÍSES</t>
  </si>
  <si>
    <t>III.61</t>
  </si>
  <si>
    <t>III. COMERCIO EXTERIOR DE BAT POR PRINCIPALES PAÍSES</t>
  </si>
  <si>
    <t>III.62</t>
  </si>
  <si>
    <t>BALANZA COMERCIAL DE BIENES DE ALTA TECNOLOGIA</t>
  </si>
  <si>
    <t>III.63</t>
  </si>
  <si>
    <t>BALANZA COMERCIAL DE BIENES DE ALTA TECNOLOGÍA, POR RÉGIMEN ADUANERO, 1997</t>
  </si>
  <si>
    <t>IMPORTACIONES</t>
  </si>
  <si>
    <t>EXPORTACIONES</t>
  </si>
  <si>
    <t>COMERCIO TOTAL</t>
  </si>
  <si>
    <t>SALDO</t>
  </si>
  <si>
    <t>DEFINITIVAS</t>
  </si>
  <si>
    <t>MAQUILA</t>
  </si>
  <si>
    <t>TEMPORALES</t>
  </si>
  <si>
    <t>TOTALES</t>
  </si>
  <si>
    <t>III.64</t>
  </si>
  <si>
    <t>PROPORCIÓN DE CADA RÉGIMEN ADUANERO RESPECTO DEL TOTAL</t>
  </si>
  <si>
    <t>Régimen Aduanero</t>
  </si>
  <si>
    <t>Proporción con respecto al total de importaciones</t>
  </si>
  <si>
    <t>Definitivas</t>
  </si>
  <si>
    <t>Maquila</t>
  </si>
  <si>
    <t>Temporales</t>
  </si>
  <si>
    <t>Proporción con respecto al total de exportaciones</t>
  </si>
  <si>
    <t>Proporción con respecto al comercio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</si>
</sst>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;[Red]\-&quot;$&quot;#,##0"/>
    <numFmt numFmtId="165" formatCode="&quot;$&quot;#,##0_);[Red]\(&quot;$&quot;#,##0\)"/>
    <numFmt numFmtId="167" formatCode="&quot;$&quot;#,##0.00_);[Red]\(&quot;$&quot;#,##0.00\)"/>
    <numFmt numFmtId="171" formatCode="_(* #,##0.00_);_(* \(#,##0.00\);_(* &quot;-&quot;??_);_(@_)"/>
    <numFmt numFmtId="175" formatCode="0.0"/>
    <numFmt numFmtId="177" formatCode="_(* #,##0.0_);_(* \(#,##0.0\);_(* &quot;-&quot;??_);_(@_)"/>
    <numFmt numFmtId="178" formatCode="_(* #,##0_);_(* \(#,##0\);_(* &quot;-&quot;??_);_(@_)"/>
    <numFmt numFmtId="184" formatCode="#,##0.0"/>
    <numFmt numFmtId="190" formatCode="_(&quot;N$&quot;* #,##0_);_(&quot;N$&quot;* \(#,##0\);_(&quot;N$&quot;* &quot;-&quot;_);_(@_)"/>
    <numFmt numFmtId="191" formatCode="_(&quot;N$&quot;* #,##0.00_);_(&quot;N$&quot;* \(#,##0.00\);_(&quot;N$&quot;* &quot;-&quot;??_);_(@_)"/>
    <numFmt numFmtId="219" formatCode="_-* #,##0\ &quot;Pts&quot;_-;\-* #,##0\ &quot;Pts&quot;_-;_-* &quot;-&quot;\ &quot;Pts&quot;_-;_-@_-"/>
    <numFmt numFmtId="220" formatCode="_-* #,##0\ _P_t_s_-;\-* #,##0\ _P_t_s_-;_-* &quot;-&quot;\ _P_t_s_-;_-@_-"/>
    <numFmt numFmtId="221" formatCode="_-* #,##0.00\ &quot;Pts&quot;_-;\-* #,##0.00\ &quot;Pts&quot;_-;_-* &quot;-&quot;??\ &quot;Pts&quot;_-;_-@_-"/>
    <numFmt numFmtId="222" formatCode="_-* #,##0.00\ _P_t_s_-;\-* #,##0.00\ _P_t_s_-;_-* &quot;-&quot;??\ _P_t_s_-;_-@_-"/>
    <numFmt numFmtId="234" formatCode="######"/>
    <numFmt numFmtId="236" formatCode="######.00"/>
    <numFmt numFmtId="238" formatCode="#,##0.0_);\(#,##0.0\)"/>
  </numFmts>
  <fonts count="30">
    <font>
      <sz val="10"/>
      <name val="Arial"/>
    </font>
    <font>
      <b/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Geneva"/>
    </font>
    <font>
      <sz val="10"/>
      <name val="MS Sans Serif"/>
    </font>
    <font>
      <sz val="10"/>
      <name val="Courier"/>
    </font>
    <font>
      <sz val="10"/>
      <name val="Times New Roman"/>
    </font>
    <font>
      <vertAlign val="superscript"/>
      <sz val="12"/>
      <name val="Times New Roman"/>
      <family val="1"/>
    </font>
    <font>
      <b/>
      <vertAlign val="superscript"/>
      <sz val="12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</font>
    <font>
      <b/>
      <i/>
      <sz val="8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5" fillId="0" borderId="0"/>
  </cellStyleXfs>
  <cellXfs count="355">
    <xf numFmtId="0" fontId="0" fillId="0" borderId="0" xfId="0"/>
    <xf numFmtId="0" fontId="3" fillId="0" borderId="0" xfId="0" applyFont="1"/>
    <xf numFmtId="0" fontId="3" fillId="0" borderId="0" xfId="0" applyNumberFormat="1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0" fontId="4" fillId="0" borderId="2" xfId="0" applyFont="1" applyBorder="1"/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3" fillId="0" borderId="2" xfId="0" applyFont="1" applyBorder="1"/>
    <xf numFmtId="2" fontId="3" fillId="0" borderId="0" xfId="0" applyNumberFormat="1" applyFont="1"/>
    <xf numFmtId="17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75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3" fontId="3" fillId="0" borderId="0" xfId="0" applyNumberFormat="1" applyFont="1" applyBorder="1"/>
    <xf numFmtId="3" fontId="4" fillId="0" borderId="0" xfId="0" applyNumberFormat="1" applyFont="1" applyBorder="1"/>
    <xf numFmtId="3" fontId="4" fillId="0" borderId="2" xfId="0" applyNumberFormat="1" applyFont="1" applyBorder="1"/>
    <xf numFmtId="3" fontId="3" fillId="0" borderId="0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Border="1" applyAlignment="1">
      <alignment horizontal="right"/>
    </xf>
    <xf numFmtId="2" fontId="3" fillId="0" borderId="2" xfId="3" applyNumberFormat="1" applyFont="1" applyBorder="1" applyAlignment="1"/>
    <xf numFmtId="2" fontId="3" fillId="0" borderId="2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right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" fontId="3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3" fillId="0" borderId="0" xfId="0" applyNumberFormat="1" applyFont="1" applyBorder="1" applyAlignment="1"/>
    <xf numFmtId="4" fontId="4" fillId="0" borderId="0" xfId="0" applyNumberFormat="1" applyFont="1" applyBorder="1" applyAlignment="1"/>
    <xf numFmtId="4" fontId="3" fillId="0" borderId="0" xfId="0" applyNumberFormat="1" applyFont="1" applyAlignment="1"/>
    <xf numFmtId="4" fontId="4" fillId="0" borderId="2" xfId="0" applyNumberFormat="1" applyFont="1" applyBorder="1" applyAlignment="1"/>
    <xf numFmtId="3" fontId="4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center"/>
    </xf>
    <xf numFmtId="177" fontId="3" fillId="0" borderId="0" xfId="3" applyNumberFormat="1" applyFont="1" applyBorder="1" applyAlignment="1">
      <alignment horizontal="center"/>
    </xf>
    <xf numFmtId="177" fontId="4" fillId="0" borderId="0" xfId="3" applyNumberFormat="1" applyFont="1" applyBorder="1" applyAlignment="1">
      <alignment horizontal="center"/>
    </xf>
    <xf numFmtId="177" fontId="4" fillId="0" borderId="2" xfId="3" applyNumberFormat="1" applyFont="1" applyBorder="1" applyAlignment="1">
      <alignment horizontal="center"/>
    </xf>
    <xf numFmtId="177" fontId="3" fillId="0" borderId="0" xfId="3" applyNumberFormat="1" applyFont="1" applyBorder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/>
    <xf numFmtId="0" fontId="0" fillId="0" borderId="1" xfId="0" applyBorder="1"/>
    <xf numFmtId="4" fontId="0" fillId="0" borderId="2" xfId="0" applyNumberFormat="1" applyBorder="1"/>
    <xf numFmtId="0" fontId="0" fillId="0" borderId="0" xfId="0" applyAlignment="1">
      <alignment horizontal="right"/>
    </xf>
    <xf numFmtId="2" fontId="3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8" fontId="3" fillId="0" borderId="0" xfId="3" applyNumberFormat="1" applyFont="1" applyBorder="1" applyAlignment="1">
      <alignment horizontal="center"/>
    </xf>
    <xf numFmtId="178" fontId="3" fillId="0" borderId="1" xfId="3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0" xfId="3" applyNumberFormat="1" applyFont="1" applyBorder="1"/>
    <xf numFmtId="178" fontId="3" fillId="0" borderId="1" xfId="3" applyNumberFormat="1" applyFont="1" applyBorder="1"/>
    <xf numFmtId="178" fontId="4" fillId="0" borderId="0" xfId="3" applyNumberFormat="1" applyFont="1" applyBorder="1"/>
    <xf numFmtId="0" fontId="4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0" xfId="0" applyFont="1" applyAlignment="1">
      <alignment horizontal="center"/>
    </xf>
    <xf numFmtId="178" fontId="3" fillId="0" borderId="0" xfId="0" applyNumberFormat="1" applyFont="1" applyBorder="1" applyAlignment="1">
      <alignment horizontal="center"/>
    </xf>
    <xf numFmtId="3" fontId="3" fillId="0" borderId="1" xfId="0" applyNumberFormat="1" applyFont="1" applyBorder="1"/>
    <xf numFmtId="0" fontId="3" fillId="0" borderId="0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0" fontId="9" fillId="0" borderId="0" xfId="0" applyFont="1"/>
    <xf numFmtId="2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0" fontId="3" fillId="0" borderId="0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234" fontId="4" fillId="0" borderId="0" xfId="0" applyNumberFormat="1" applyFont="1" applyBorder="1" applyAlignment="1">
      <alignment horizontal="left" wrapText="1"/>
    </xf>
    <xf numFmtId="234" fontId="3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right"/>
    </xf>
    <xf numFmtId="234" fontId="3" fillId="0" borderId="0" xfId="0" applyNumberFormat="1" applyFont="1" applyBorder="1" applyAlignment="1">
      <alignment horizontal="right"/>
    </xf>
    <xf numFmtId="236" fontId="3" fillId="0" borderId="0" xfId="0" applyNumberFormat="1" applyFont="1" applyBorder="1" applyAlignment="1">
      <alignment horizontal="center"/>
    </xf>
    <xf numFmtId="234" fontId="3" fillId="0" borderId="0" xfId="0" applyNumberFormat="1" applyFont="1" applyBorder="1" applyAlignment="1">
      <alignment horizontal="right" vertical="top" wrapText="1"/>
    </xf>
    <xf numFmtId="234" fontId="4" fillId="0" borderId="2" xfId="0" applyNumberFormat="1" applyFont="1" applyBorder="1" applyAlignment="1">
      <alignment horizontal="left" wrapText="1"/>
    </xf>
    <xf numFmtId="234" fontId="3" fillId="0" borderId="2" xfId="0" applyNumberFormat="1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234" fontId="3" fillId="0" borderId="2" xfId="0" applyNumberFormat="1" applyFont="1" applyBorder="1" applyAlignment="1">
      <alignment horizontal="right"/>
    </xf>
    <xf numFmtId="236" fontId="3" fillId="0" borderId="0" xfId="0" applyNumberFormat="1" applyFont="1" applyBorder="1"/>
    <xf numFmtId="0" fontId="4" fillId="0" borderId="2" xfId="0" applyFont="1" applyBorder="1" applyAlignment="1">
      <alignment horizontal="center" vertical="center"/>
    </xf>
    <xf numFmtId="4" fontId="3" fillId="0" borderId="0" xfId="3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184" fontId="3" fillId="0" borderId="0" xfId="0" applyNumberFormat="1" applyFont="1" applyBorder="1" applyAlignment="1">
      <alignment horizontal="center"/>
    </xf>
    <xf numFmtId="184" fontId="3" fillId="0" borderId="2" xfId="0" applyNumberFormat="1" applyFont="1" applyBorder="1" applyAlignment="1">
      <alignment horizontal="center"/>
    </xf>
    <xf numFmtId="175" fontId="3" fillId="0" borderId="0" xfId="0" applyNumberFormat="1" applyFont="1" applyBorder="1" applyAlignment="1">
      <alignment horizontal="center"/>
    </xf>
    <xf numFmtId="175" fontId="3" fillId="0" borderId="2" xfId="0" applyNumberFormat="1" applyFont="1" applyBorder="1" applyAlignment="1">
      <alignment horizontal="center"/>
    </xf>
    <xf numFmtId="184" fontId="3" fillId="0" borderId="2" xfId="3" applyNumberFormat="1" applyFont="1" applyBorder="1" applyAlignment="1">
      <alignment horizontal="center"/>
    </xf>
    <xf numFmtId="0" fontId="3" fillId="0" borderId="0" xfId="4" applyFont="1" applyBorder="1"/>
    <xf numFmtId="0" fontId="3" fillId="0" borderId="0" xfId="4" applyNumberFormat="1" applyFont="1"/>
    <xf numFmtId="0" fontId="3" fillId="0" borderId="0" xfId="4" applyFont="1"/>
    <xf numFmtId="0" fontId="4" fillId="0" borderId="1" xfId="4" applyNumberFormat="1" applyFont="1" applyBorder="1" applyAlignment="1">
      <alignment horizontal="center" vertical="center"/>
    </xf>
    <xf numFmtId="0" fontId="3" fillId="0" borderId="0" xfId="4" applyNumberFormat="1" applyFont="1" applyBorder="1"/>
    <xf numFmtId="184" fontId="3" fillId="0" borderId="0" xfId="4" applyNumberFormat="1" applyFont="1" applyBorder="1" applyAlignment="1" applyProtection="1">
      <alignment horizontal="right"/>
      <protection locked="0"/>
    </xf>
    <xf numFmtId="184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 applyProtection="1">
      <alignment horizontal="center"/>
      <protection locked="0"/>
    </xf>
    <xf numFmtId="184" fontId="3" fillId="0" borderId="0" xfId="0" applyNumberFormat="1" applyFont="1" applyBorder="1" applyAlignment="1">
      <alignment horizontal="right"/>
    </xf>
    <xf numFmtId="184" fontId="3" fillId="0" borderId="0" xfId="4" applyNumberFormat="1" applyFont="1" applyAlignment="1">
      <alignment horizontal="right"/>
    </xf>
    <xf numFmtId="0" fontId="4" fillId="0" borderId="0" xfId="4" applyNumberFormat="1" applyFont="1" applyBorder="1"/>
    <xf numFmtId="0" fontId="4" fillId="0" borderId="0" xfId="0" applyFont="1" applyBorder="1" applyAlignment="1">
      <alignment horizontal="right"/>
    </xf>
    <xf numFmtId="184" fontId="4" fillId="0" borderId="0" xfId="4" applyNumberFormat="1" applyFont="1" applyBorder="1" applyAlignment="1" applyProtection="1">
      <alignment horizontal="right"/>
      <protection locked="0"/>
    </xf>
    <xf numFmtId="184" fontId="4" fillId="0" borderId="0" xfId="4" applyNumberFormat="1" applyFont="1" applyBorder="1" applyAlignment="1">
      <alignment horizontal="right"/>
    </xf>
    <xf numFmtId="4" fontId="4" fillId="0" borderId="0" xfId="4" applyNumberFormat="1" applyFont="1" applyBorder="1" applyAlignment="1" applyProtection="1">
      <alignment horizontal="center"/>
      <protection locked="0"/>
    </xf>
    <xf numFmtId="0" fontId="3" fillId="0" borderId="2" xfId="4" applyNumberFormat="1" applyFont="1" applyBorder="1"/>
    <xf numFmtId="184" fontId="3" fillId="0" borderId="2" xfId="4" applyNumberFormat="1" applyFont="1" applyBorder="1" applyAlignment="1" applyProtection="1">
      <alignment horizontal="right"/>
      <protection locked="0"/>
    </xf>
    <xf numFmtId="184" fontId="3" fillId="0" borderId="2" xfId="4" applyNumberFormat="1" applyFont="1" applyBorder="1" applyAlignment="1">
      <alignment horizontal="right"/>
    </xf>
    <xf numFmtId="4" fontId="3" fillId="0" borderId="2" xfId="4" applyNumberFormat="1" applyFont="1" applyBorder="1" applyAlignment="1" applyProtection="1">
      <alignment horizontal="center"/>
      <protection locked="0"/>
    </xf>
    <xf numFmtId="184" fontId="4" fillId="0" borderId="0" xfId="0" applyNumberFormat="1" applyFont="1" applyAlignment="1">
      <alignment horizontal="center"/>
    </xf>
    <xf numFmtId="184" fontId="3" fillId="0" borderId="0" xfId="0" applyNumberFormat="1" applyFont="1" applyAlignment="1">
      <alignment horizontal="center"/>
    </xf>
    <xf numFmtId="184" fontId="4" fillId="0" borderId="0" xfId="0" applyNumberFormat="1" applyFont="1" applyAlignment="1"/>
    <xf numFmtId="184" fontId="3" fillId="0" borderId="0" xfId="0" applyNumberFormat="1" applyFont="1" applyAlignment="1"/>
    <xf numFmtId="184" fontId="3" fillId="0" borderId="0" xfId="0" applyNumberFormat="1" applyFont="1"/>
    <xf numFmtId="184" fontId="3" fillId="0" borderId="2" xfId="0" applyNumberFormat="1" applyFont="1" applyBorder="1"/>
    <xf numFmtId="0" fontId="11" fillId="0" borderId="0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/>
    <xf numFmtId="0" fontId="1" fillId="0" borderId="0" xfId="0" applyFont="1" applyAlignment="1"/>
    <xf numFmtId="0" fontId="0" fillId="0" borderId="0" xfId="0" applyAlignment="1"/>
    <xf numFmtId="0" fontId="14" fillId="0" borderId="4" xfId="0" applyFont="1" applyBorder="1"/>
    <xf numFmtId="0" fontId="2" fillId="0" borderId="0" xfId="0" applyFont="1" applyFill="1" applyBorder="1"/>
    <xf numFmtId="0" fontId="0" fillId="0" borderId="0" xfId="0" applyFill="1" applyBorder="1"/>
    <xf numFmtId="0" fontId="15" fillId="0" borderId="5" xfId="0" applyFont="1" applyBorder="1"/>
    <xf numFmtId="0" fontId="14" fillId="0" borderId="6" xfId="0" applyFont="1" applyBorder="1" applyAlignment="1">
      <alignment horizontal="center"/>
    </xf>
    <xf numFmtId="0" fontId="16" fillId="0" borderId="7" xfId="0" applyFont="1" applyFill="1" applyBorder="1"/>
    <xf numFmtId="0" fontId="17" fillId="0" borderId="8" xfId="0" applyFont="1" applyFill="1" applyBorder="1" applyAlignment="1">
      <alignment horizontal="centerContinuous"/>
    </xf>
    <xf numFmtId="0" fontId="17" fillId="0" borderId="3" xfId="0" applyFont="1" applyFill="1" applyBorder="1" applyAlignment="1">
      <alignment horizontal="centerContinuous"/>
    </xf>
    <xf numFmtId="0" fontId="17" fillId="0" borderId="7" xfId="0" applyFont="1" applyFill="1" applyBorder="1" applyAlignment="1">
      <alignment horizontal="centerContinuous"/>
    </xf>
    <xf numFmtId="0" fontId="17" fillId="0" borderId="3" xfId="0" applyFont="1" applyFill="1" applyBorder="1"/>
    <xf numFmtId="0" fontId="17" fillId="0" borderId="3" xfId="0" applyFont="1" applyFill="1" applyBorder="1" applyAlignment="1">
      <alignment horizontal="center"/>
    </xf>
    <xf numFmtId="0" fontId="17" fillId="0" borderId="7" xfId="0" applyFont="1" applyFill="1" applyBorder="1"/>
    <xf numFmtId="0" fontId="16" fillId="0" borderId="3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1" fillId="0" borderId="3" xfId="0" applyFont="1" applyFill="1" applyBorder="1" applyAlignment="1">
      <alignment horizontal="centerContinuous"/>
    </xf>
    <xf numFmtId="0" fontId="14" fillId="0" borderId="9" xfId="0" applyFont="1" applyBorder="1"/>
    <xf numFmtId="238" fontId="14" fillId="0" borderId="9" xfId="0" applyNumberFormat="1" applyFont="1" applyBorder="1" applyAlignment="1">
      <alignment horizontal="right"/>
    </xf>
    <xf numFmtId="238" fontId="14" fillId="0" borderId="9" xfId="3" applyNumberFormat="1" applyFont="1" applyFill="1" applyBorder="1" applyAlignment="1">
      <alignment horizontal="right"/>
    </xf>
    <xf numFmtId="238" fontId="14" fillId="0" borderId="9" xfId="3" applyNumberFormat="1" applyFont="1" applyBorder="1" applyAlignment="1">
      <alignment horizontal="right"/>
    </xf>
    <xf numFmtId="0" fontId="16" fillId="0" borderId="1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7" fillId="0" borderId="11" xfId="0" applyFont="1" applyBorder="1"/>
    <xf numFmtId="0" fontId="16" fillId="0" borderId="0" xfId="0" applyFont="1"/>
    <xf numFmtId="0" fontId="16" fillId="0" borderId="11" xfId="0" applyFont="1" applyBorder="1"/>
    <xf numFmtId="238" fontId="16" fillId="0" borderId="0" xfId="0" applyNumberFormat="1" applyFont="1" applyAlignment="1">
      <alignment horizontal="center"/>
    </xf>
    <xf numFmtId="238" fontId="17" fillId="0" borderId="0" xfId="0" applyNumberFormat="1" applyFont="1" applyAlignment="1">
      <alignment horizontal="center"/>
    </xf>
    <xf numFmtId="238" fontId="17" fillId="0" borderId="11" xfId="3" applyNumberFormat="1" applyFont="1" applyFill="1" applyBorder="1" applyAlignment="1">
      <alignment horizontal="center"/>
    </xf>
    <xf numFmtId="238" fontId="16" fillId="0" borderId="0" xfId="3" applyNumberFormat="1" applyFont="1" applyAlignment="1">
      <alignment horizontal="center"/>
    </xf>
    <xf numFmtId="238" fontId="16" fillId="0" borderId="0" xfId="3" applyNumberFormat="1" applyFont="1" applyFill="1" applyAlignment="1">
      <alignment horizontal="center"/>
    </xf>
    <xf numFmtId="238" fontId="2" fillId="0" borderId="0" xfId="3" applyNumberFormat="1" applyFill="1" applyAlignment="1">
      <alignment horizontal="center"/>
    </xf>
    <xf numFmtId="238" fontId="17" fillId="0" borderId="0" xfId="3" applyNumberFormat="1" applyFont="1" applyFill="1" applyAlignment="1">
      <alignment horizontal="center"/>
    </xf>
    <xf numFmtId="238" fontId="16" fillId="0" borderId="11" xfId="3" applyNumberFormat="1" applyFont="1" applyFill="1" applyBorder="1" applyAlignment="1">
      <alignment horizontal="center"/>
    </xf>
    <xf numFmtId="0" fontId="15" fillId="0" borderId="12" xfId="0" applyFont="1" applyBorder="1"/>
    <xf numFmtId="238" fontId="14" fillId="0" borderId="12" xfId="3" applyNumberFormat="1" applyFont="1" applyBorder="1" applyAlignment="1">
      <alignment horizontal="right" vertical="center"/>
    </xf>
    <xf numFmtId="238" fontId="14" fillId="0" borderId="12" xfId="3" applyNumberFormat="1" applyFont="1" applyFill="1" applyBorder="1" applyAlignment="1">
      <alignment horizontal="right" vertical="center"/>
    </xf>
    <xf numFmtId="238" fontId="14" fillId="0" borderId="12" xfId="0" applyNumberFormat="1" applyFont="1" applyBorder="1" applyAlignment="1">
      <alignment horizontal="right"/>
    </xf>
    <xf numFmtId="238" fontId="14" fillId="0" borderId="12" xfId="0" applyNumberFormat="1" applyFont="1" applyFill="1" applyBorder="1" applyAlignment="1">
      <alignment horizontal="right"/>
    </xf>
    <xf numFmtId="238" fontId="12" fillId="0" borderId="0" xfId="3" applyNumberFormat="1" applyFont="1" applyFill="1" applyAlignment="1">
      <alignment horizontal="left"/>
    </xf>
    <xf numFmtId="238" fontId="17" fillId="0" borderId="0" xfId="3" applyNumberFormat="1" applyFont="1" applyAlignment="1">
      <alignment horizontal="center"/>
    </xf>
    <xf numFmtId="0" fontId="17" fillId="0" borderId="10" xfId="0" applyFont="1" applyBorder="1"/>
    <xf numFmtId="238" fontId="16" fillId="0" borderId="2" xfId="3" applyNumberFormat="1" applyFont="1" applyBorder="1" applyAlignment="1">
      <alignment horizontal="center"/>
    </xf>
    <xf numFmtId="238" fontId="16" fillId="0" borderId="10" xfId="3" applyNumberFormat="1" applyFont="1" applyFill="1" applyBorder="1" applyAlignment="1">
      <alignment horizontal="center"/>
    </xf>
    <xf numFmtId="238" fontId="16" fillId="0" borderId="2" xfId="3" applyNumberFormat="1" applyFont="1" applyFill="1" applyBorder="1" applyAlignment="1">
      <alignment horizontal="center"/>
    </xf>
    <xf numFmtId="238" fontId="12" fillId="0" borderId="0" xfId="3" applyNumberFormat="1" applyFont="1" applyFill="1" applyAlignment="1">
      <alignment horizontal="center"/>
    </xf>
    <xf numFmtId="0" fontId="0" fillId="0" borderId="11" xfId="0" applyBorder="1"/>
    <xf numFmtId="238" fontId="0" fillId="0" borderId="0" xfId="0" applyNumberFormat="1"/>
    <xf numFmtId="238" fontId="0" fillId="0" borderId="11" xfId="0" applyNumberFormat="1" applyFill="1" applyBorder="1"/>
    <xf numFmtId="238" fontId="0" fillId="0" borderId="0" xfId="0" applyNumberFormat="1" applyFill="1"/>
    <xf numFmtId="0" fontId="1" fillId="0" borderId="11" xfId="0" applyFont="1" applyBorder="1"/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238" fontId="2" fillId="0" borderId="0" xfId="3" applyNumberFormat="1" applyAlignment="1">
      <alignment horizontal="center" vertical="center"/>
    </xf>
    <xf numFmtId="238" fontId="2" fillId="0" borderId="11" xfId="3" applyNumberFormat="1" applyFill="1" applyBorder="1" applyAlignment="1">
      <alignment horizontal="center" vertical="center"/>
    </xf>
    <xf numFmtId="238" fontId="0" fillId="0" borderId="0" xfId="0" applyNumberFormat="1" applyAlignment="1">
      <alignment horizontal="center"/>
    </xf>
    <xf numFmtId="238" fontId="0" fillId="0" borderId="0" xfId="0" applyNumberFormat="1" applyFill="1" applyAlignment="1">
      <alignment horizontal="center"/>
    </xf>
    <xf numFmtId="238" fontId="0" fillId="0" borderId="11" xfId="0" applyNumberFormat="1" applyFill="1" applyBorder="1" applyAlignment="1">
      <alignment horizontal="center"/>
    </xf>
    <xf numFmtId="39" fontId="2" fillId="0" borderId="0" xfId="3" applyNumberFormat="1" applyAlignment="1">
      <alignment horizontal="center"/>
    </xf>
    <xf numFmtId="238" fontId="15" fillId="0" borderId="9" xfId="3" applyNumberFormat="1" applyFont="1" applyBorder="1" applyAlignment="1">
      <alignment horizontal="right"/>
    </xf>
    <xf numFmtId="0" fontId="14" fillId="0" borderId="12" xfId="0" applyFont="1" applyBorder="1"/>
    <xf numFmtId="238" fontId="14" fillId="0" borderId="12" xfId="3" applyNumberFormat="1" applyFont="1" applyBorder="1" applyAlignment="1">
      <alignment horizontal="right"/>
    </xf>
    <xf numFmtId="0" fontId="1" fillId="0" borderId="13" xfId="0" applyFont="1" applyBorder="1"/>
    <xf numFmtId="238" fontId="1" fillId="0" borderId="1" xfId="3" applyNumberFormat="1" applyFont="1" applyBorder="1" applyAlignment="1">
      <alignment horizontal="center" vertical="center"/>
    </xf>
    <xf numFmtId="238" fontId="1" fillId="0" borderId="13" xfId="3" applyNumberFormat="1" applyFont="1" applyFill="1" applyBorder="1" applyAlignment="1">
      <alignment horizontal="center" vertical="center"/>
    </xf>
    <xf numFmtId="238" fontId="1" fillId="0" borderId="1" xfId="0" applyNumberFormat="1" applyFont="1" applyBorder="1"/>
    <xf numFmtId="238" fontId="1" fillId="0" borderId="1" xfId="0" applyNumberFormat="1" applyFont="1" applyBorder="1" applyAlignment="1">
      <alignment horizontal="center"/>
    </xf>
    <xf numFmtId="238" fontId="1" fillId="0" borderId="1" xfId="0" applyNumberFormat="1" applyFont="1" applyFill="1" applyBorder="1" applyAlignment="1">
      <alignment horizontal="center"/>
    </xf>
    <xf numFmtId="238" fontId="1" fillId="0" borderId="13" xfId="0" applyNumberFormat="1" applyFont="1" applyFill="1" applyBorder="1" applyAlignment="1">
      <alignment horizontal="center"/>
    </xf>
    <xf numFmtId="238" fontId="1" fillId="0" borderId="0" xfId="0" applyNumberFormat="1" applyFont="1" applyFill="1" applyBorder="1" applyAlignment="1">
      <alignment horizontal="center"/>
    </xf>
    <xf numFmtId="39" fontId="1" fillId="0" borderId="1" xfId="3" applyNumberFormat="1" applyFont="1" applyBorder="1" applyAlignment="1">
      <alignment horizontal="center"/>
    </xf>
    <xf numFmtId="238" fontId="1" fillId="0" borderId="1" xfId="3" applyNumberFormat="1" applyFont="1" applyFill="1" applyBorder="1" applyAlignment="1">
      <alignment horizontal="center" vertical="center"/>
    </xf>
    <xf numFmtId="0" fontId="1" fillId="0" borderId="0" xfId="0" applyFont="1" applyBorder="1"/>
    <xf numFmtId="39" fontId="1" fillId="0" borderId="0" xfId="3" applyNumberFormat="1" applyFont="1" applyBorder="1" applyAlignment="1">
      <alignment horizontal="center"/>
    </xf>
    <xf numFmtId="0" fontId="18" fillId="0" borderId="0" xfId="0" applyFont="1" applyFill="1"/>
    <xf numFmtId="0" fontId="18" fillId="0" borderId="13" xfId="0" applyFont="1" applyFill="1" applyBorder="1"/>
    <xf numFmtId="238" fontId="18" fillId="0" borderId="1" xfId="3" applyNumberFormat="1" applyFont="1" applyFill="1" applyBorder="1" applyAlignment="1">
      <alignment horizontal="center" vertical="center"/>
    </xf>
    <xf numFmtId="238" fontId="18" fillId="0" borderId="13" xfId="3" applyNumberFormat="1" applyFont="1" applyFill="1" applyBorder="1" applyAlignment="1">
      <alignment horizontal="center" vertical="center"/>
    </xf>
    <xf numFmtId="238" fontId="18" fillId="0" borderId="1" xfId="0" applyNumberFormat="1" applyFont="1" applyFill="1" applyBorder="1"/>
    <xf numFmtId="238" fontId="18" fillId="0" borderId="1" xfId="0" applyNumberFormat="1" applyFont="1" applyFill="1" applyBorder="1" applyAlignment="1">
      <alignment horizontal="center"/>
    </xf>
    <xf numFmtId="238" fontId="18" fillId="0" borderId="13" xfId="0" applyNumberFormat="1" applyFont="1" applyFill="1" applyBorder="1" applyAlignment="1">
      <alignment horizontal="center"/>
    </xf>
    <xf numFmtId="238" fontId="18" fillId="0" borderId="0" xfId="0" applyNumberFormat="1" applyFont="1" applyFill="1" applyBorder="1" applyAlignment="1">
      <alignment horizontal="center"/>
    </xf>
    <xf numFmtId="0" fontId="19" fillId="0" borderId="0" xfId="0" applyFont="1"/>
    <xf numFmtId="238" fontId="16" fillId="0" borderId="11" xfId="3" applyNumberFormat="1" applyFont="1" applyBorder="1" applyAlignment="1">
      <alignment horizontal="center"/>
    </xf>
    <xf numFmtId="238" fontId="16" fillId="0" borderId="5" xfId="3" applyNumberFormat="1" applyFont="1" applyBorder="1" applyAlignment="1">
      <alignment horizontal="center" vertical="center"/>
    </xf>
    <xf numFmtId="238" fontId="16" fillId="0" borderId="2" xfId="3" applyNumberFormat="1" applyFont="1" applyBorder="1" applyAlignment="1">
      <alignment horizontal="center" vertical="center"/>
    </xf>
    <xf numFmtId="238" fontId="16" fillId="0" borderId="10" xfId="3" applyNumberFormat="1" applyFont="1" applyFill="1" applyBorder="1" applyAlignment="1">
      <alignment horizontal="center" vertical="center"/>
    </xf>
    <xf numFmtId="238" fontId="16" fillId="0" borderId="2" xfId="0" applyNumberFormat="1" applyFont="1" applyBorder="1" applyAlignment="1">
      <alignment horizontal="center"/>
    </xf>
    <xf numFmtId="238" fontId="16" fillId="0" borderId="2" xfId="0" applyNumberFormat="1" applyFont="1" applyFill="1" applyBorder="1" applyAlignment="1">
      <alignment horizontal="center"/>
    </xf>
    <xf numFmtId="238" fontId="16" fillId="0" borderId="10" xfId="0" applyNumberFormat="1" applyFont="1" applyFill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0" fontId="21" fillId="0" borderId="1" xfId="0" applyFont="1" applyBorder="1" applyAlignment="1">
      <alignment horizontal="center" vertical="center"/>
    </xf>
    <xf numFmtId="0" fontId="20" fillId="0" borderId="3" xfId="0" applyFont="1" applyBorder="1"/>
    <xf numFmtId="2" fontId="20" fillId="0" borderId="3" xfId="0" applyNumberFormat="1" applyFont="1" applyBorder="1" applyAlignment="1">
      <alignment horizontal="center"/>
    </xf>
    <xf numFmtId="0" fontId="20" fillId="0" borderId="0" xfId="0" applyFont="1" applyBorder="1"/>
    <xf numFmtId="2" fontId="20" fillId="0" borderId="0" xfId="0" applyNumberFormat="1" applyFont="1" applyBorder="1" applyAlignment="1">
      <alignment horizontal="center"/>
    </xf>
    <xf numFmtId="0" fontId="21" fillId="0" borderId="2" xfId="0" applyFont="1" applyBorder="1"/>
    <xf numFmtId="2" fontId="21" fillId="0" borderId="2" xfId="0" applyNumberFormat="1" applyFont="1" applyBorder="1" applyAlignment="1">
      <alignment horizontal="center"/>
    </xf>
    <xf numFmtId="2" fontId="21" fillId="0" borderId="0" xfId="0" applyNumberFormat="1" applyFont="1" applyBorder="1" applyAlignment="1">
      <alignment horizontal="center"/>
    </xf>
    <xf numFmtId="0" fontId="22" fillId="0" borderId="0" xfId="0" applyFont="1"/>
    <xf numFmtId="0" fontId="20" fillId="0" borderId="3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3" fillId="0" borderId="0" xfId="0" applyFont="1"/>
    <xf numFmtId="4" fontId="2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24" fillId="0" borderId="0" xfId="0" applyNumberFormat="1" applyFont="1" applyAlignment="1">
      <alignment horizontal="center"/>
    </xf>
    <xf numFmtId="0" fontId="25" fillId="0" borderId="0" xfId="0" applyFont="1" applyAlignment="1">
      <alignment vertical="center" wrapText="1"/>
    </xf>
    <xf numFmtId="0" fontId="25" fillId="0" borderId="1" xfId="0" applyFont="1" applyBorder="1" applyAlignment="1">
      <alignment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184" fontId="23" fillId="0" borderId="0" xfId="0" applyNumberFormat="1" applyFont="1" applyAlignment="1">
      <alignment horizontal="center"/>
    </xf>
    <xf numFmtId="184" fontId="13" fillId="0" borderId="0" xfId="0" applyNumberFormat="1" applyFont="1" applyAlignment="1">
      <alignment horizontal="right"/>
    </xf>
    <xf numFmtId="184" fontId="24" fillId="0" borderId="0" xfId="0" applyNumberFormat="1" applyFont="1" applyAlignment="1">
      <alignment horizontal="right"/>
    </xf>
    <xf numFmtId="0" fontId="25" fillId="0" borderId="0" xfId="0" applyFont="1"/>
    <xf numFmtId="0" fontId="25" fillId="0" borderId="2" xfId="0" applyFont="1" applyBorder="1"/>
    <xf numFmtId="184" fontId="25" fillId="0" borderId="2" xfId="0" applyNumberFormat="1" applyFont="1" applyBorder="1" applyAlignment="1">
      <alignment horizontal="center"/>
    </xf>
    <xf numFmtId="184" fontId="13" fillId="0" borderId="2" xfId="0" applyNumberFormat="1" applyFont="1" applyBorder="1" applyAlignment="1">
      <alignment horizontal="right"/>
    </xf>
    <xf numFmtId="184" fontId="24" fillId="0" borderId="2" xfId="0" applyNumberFormat="1" applyFont="1" applyBorder="1" applyAlignment="1">
      <alignment horizontal="right"/>
    </xf>
    <xf numFmtId="184" fontId="13" fillId="0" borderId="0" xfId="0" applyNumberFormat="1" applyFont="1" applyAlignment="1">
      <alignment horizontal="center"/>
    </xf>
    <xf numFmtId="184" fontId="24" fillId="0" borderId="0" xfId="0" applyNumberFormat="1" applyFont="1" applyAlignment="1">
      <alignment horizontal="center"/>
    </xf>
    <xf numFmtId="184" fontId="25" fillId="0" borderId="0" xfId="0" applyNumberFormat="1" applyFont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3" fillId="0" borderId="2" xfId="0" applyFont="1" applyBorder="1"/>
    <xf numFmtId="184" fontId="23" fillId="0" borderId="2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238" fontId="23" fillId="0" borderId="0" xfId="0" applyNumberFormat="1" applyFont="1" applyAlignment="1">
      <alignment horizontal="center"/>
    </xf>
    <xf numFmtId="238" fontId="13" fillId="0" borderId="0" xfId="0" applyNumberFormat="1" applyFont="1" applyAlignment="1">
      <alignment horizontal="right"/>
    </xf>
    <xf numFmtId="238" fontId="24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238" fontId="23" fillId="0" borderId="2" xfId="0" applyNumberFormat="1" applyFont="1" applyBorder="1" applyAlignment="1">
      <alignment horizontal="center"/>
    </xf>
    <xf numFmtId="238" fontId="13" fillId="0" borderId="2" xfId="0" applyNumberFormat="1" applyFont="1" applyBorder="1" applyAlignment="1">
      <alignment horizontal="right"/>
    </xf>
    <xf numFmtId="238" fontId="24" fillId="0" borderId="2" xfId="0" applyNumberFormat="1" applyFont="1" applyBorder="1" applyAlignment="1">
      <alignment horizontal="right"/>
    </xf>
    <xf numFmtId="4" fontId="13" fillId="0" borderId="0" xfId="0" applyNumberFormat="1" applyFont="1" applyAlignment="1">
      <alignment horizontal="right"/>
    </xf>
    <xf numFmtId="4" fontId="24" fillId="0" borderId="0" xfId="0" applyNumberFormat="1" applyFont="1" applyAlignment="1">
      <alignment horizontal="right"/>
    </xf>
    <xf numFmtId="4" fontId="23" fillId="0" borderId="0" xfId="0" applyNumberFormat="1" applyFont="1" applyAlignment="1">
      <alignment horizontal="right"/>
    </xf>
    <xf numFmtId="0" fontId="25" fillId="0" borderId="1" xfId="0" applyFont="1" applyBorder="1" applyAlignment="1">
      <alignment horizontal="center"/>
    </xf>
    <xf numFmtId="0" fontId="13" fillId="0" borderId="2" xfId="0" applyFont="1" applyBorder="1"/>
    <xf numFmtId="184" fontId="13" fillId="0" borderId="2" xfId="0" applyNumberFormat="1" applyFont="1" applyBorder="1" applyAlignment="1">
      <alignment horizontal="center"/>
    </xf>
    <xf numFmtId="184" fontId="1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38" fontId="13" fillId="0" borderId="2" xfId="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7" fillId="0" borderId="0" xfId="0" applyFont="1"/>
    <xf numFmtId="0" fontId="27" fillId="0" borderId="1" xfId="0" applyFont="1" applyFill="1" applyBorder="1"/>
    <xf numFmtId="0" fontId="27" fillId="0" borderId="1" xfId="0" applyFont="1" applyFill="1" applyBorder="1" applyAlignment="1">
      <alignment horizontal="center"/>
    </xf>
    <xf numFmtId="0" fontId="28" fillId="0" borderId="1" xfId="0" applyFont="1" applyFill="1" applyBorder="1"/>
    <xf numFmtId="0" fontId="28" fillId="0" borderId="0" xfId="0" applyFont="1" applyFill="1" applyBorder="1"/>
    <xf numFmtId="0" fontId="27" fillId="0" borderId="1" xfId="0" applyFont="1" applyFill="1" applyBorder="1" applyAlignment="1">
      <alignment horizontal="center" vertical="center"/>
    </xf>
    <xf numFmtId="0" fontId="29" fillId="0" borderId="0" xfId="0" applyFont="1"/>
    <xf numFmtId="0" fontId="28" fillId="0" borderId="0" xfId="0" applyFont="1" applyAlignment="1">
      <alignment horizontal="center"/>
    </xf>
    <xf numFmtId="40" fontId="28" fillId="0" borderId="0" xfId="3" applyNumberFormat="1" applyFont="1" applyAlignment="1">
      <alignment horizontal="center"/>
    </xf>
    <xf numFmtId="4" fontId="28" fillId="0" borderId="0" xfId="0" applyNumberFormat="1" applyFont="1" applyAlignment="1">
      <alignment horizontal="center"/>
    </xf>
    <xf numFmtId="40" fontId="28" fillId="0" borderId="0" xfId="0" applyNumberFormat="1" applyFont="1" applyAlignment="1">
      <alignment horizontal="center"/>
    </xf>
    <xf numFmtId="40" fontId="28" fillId="0" borderId="0" xfId="0" applyNumberFormat="1" applyFont="1" applyAlignment="1">
      <alignment horizontal="right"/>
    </xf>
    <xf numFmtId="0" fontId="28" fillId="0" borderId="0" xfId="0" applyFont="1" applyBorder="1"/>
    <xf numFmtId="40" fontId="28" fillId="0" borderId="0" xfId="3" applyNumberFormat="1" applyFont="1" applyBorder="1" applyAlignment="1">
      <alignment horizontal="center"/>
    </xf>
    <xf numFmtId="4" fontId="28" fillId="0" borderId="0" xfId="0" applyNumberFormat="1" applyFont="1" applyBorder="1" applyAlignment="1">
      <alignment horizontal="center"/>
    </xf>
    <xf numFmtId="40" fontId="28" fillId="0" borderId="0" xfId="0" applyNumberFormat="1" applyFont="1" applyBorder="1" applyAlignment="1">
      <alignment horizontal="center"/>
    </xf>
    <xf numFmtId="0" fontId="27" fillId="0" borderId="0" xfId="0" applyFont="1" applyFill="1" applyBorder="1"/>
    <xf numFmtId="40" fontId="27" fillId="0" borderId="0" xfId="3" applyNumberFormat="1" applyFont="1" applyFill="1" applyBorder="1" applyAlignment="1">
      <alignment horizontal="center"/>
    </xf>
    <xf numFmtId="4" fontId="27" fillId="0" borderId="0" xfId="0" applyNumberFormat="1" applyFont="1" applyFill="1" applyBorder="1" applyAlignment="1">
      <alignment horizontal="center"/>
    </xf>
    <xf numFmtId="40" fontId="27" fillId="0" borderId="0" xfId="0" applyNumberFormat="1" applyFont="1" applyFill="1" applyBorder="1" applyAlignment="1">
      <alignment horizontal="center"/>
    </xf>
    <xf numFmtId="40" fontId="27" fillId="0" borderId="0" xfId="0" applyNumberFormat="1" applyFont="1" applyAlignment="1">
      <alignment horizontal="right"/>
    </xf>
    <xf numFmtId="0" fontId="29" fillId="0" borderId="0" xfId="0" applyFont="1" applyFill="1" applyBorder="1"/>
    <xf numFmtId="4" fontId="29" fillId="0" borderId="0" xfId="0" applyNumberFormat="1" applyFont="1" applyBorder="1" applyAlignment="1">
      <alignment horizontal="center"/>
    </xf>
    <xf numFmtId="0" fontId="29" fillId="0" borderId="0" xfId="0" applyFont="1" applyBorder="1"/>
    <xf numFmtId="40" fontId="29" fillId="0" borderId="0" xfId="0" applyNumberFormat="1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40" fontId="29" fillId="0" borderId="0" xfId="0" applyNumberFormat="1" applyFont="1" applyAlignment="1">
      <alignment horizontal="right"/>
    </xf>
    <xf numFmtId="0" fontId="28" fillId="0" borderId="0" xfId="0" applyFont="1" applyBorder="1" applyAlignment="1">
      <alignment horizontal="right"/>
    </xf>
    <xf numFmtId="0" fontId="27" fillId="0" borderId="0" xfId="0" applyFont="1" applyBorder="1" applyAlignment="1">
      <alignment horizontal="center"/>
    </xf>
    <xf numFmtId="0" fontId="27" fillId="0" borderId="0" xfId="0" applyFont="1" applyBorder="1"/>
    <xf numFmtId="4" fontId="27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40" fontId="27" fillId="0" borderId="0" xfId="3" applyNumberFormat="1" applyFont="1" applyFill="1" applyBorder="1" applyAlignment="1">
      <alignment horizontal="right"/>
    </xf>
    <xf numFmtId="40" fontId="29" fillId="0" borderId="0" xfId="3" applyNumberFormat="1" applyFont="1" applyBorder="1" applyAlignment="1">
      <alignment horizontal="center"/>
    </xf>
    <xf numFmtId="0" fontId="29" fillId="0" borderId="2" xfId="0" applyFont="1" applyFill="1" applyBorder="1"/>
    <xf numFmtId="40" fontId="29" fillId="0" borderId="2" xfId="0" applyNumberFormat="1" applyFont="1" applyBorder="1" applyAlignment="1">
      <alignment horizontal="center"/>
    </xf>
    <xf numFmtId="40" fontId="29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1" fillId="0" borderId="1" xfId="0" applyFont="1" applyFill="1" applyBorder="1" applyAlignment="1">
      <alignment horizontal="center" vertical="center"/>
    </xf>
    <xf numFmtId="0" fontId="18" fillId="0" borderId="0" xfId="0" applyFont="1"/>
    <xf numFmtId="2" fontId="0" fillId="0" borderId="0" xfId="0" applyNumberFormat="1" applyAlignment="1">
      <alignment horizontal="right"/>
    </xf>
    <xf numFmtId="2" fontId="12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center"/>
    </xf>
    <xf numFmtId="0" fontId="0" fillId="0" borderId="2" xfId="0" applyBorder="1"/>
    <xf numFmtId="0" fontId="14" fillId="0" borderId="14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27" fillId="0" borderId="0" xfId="0" applyFont="1" applyAlignment="1">
      <alignment horizontal="center"/>
    </xf>
  </cellXfs>
  <cellStyles count="5">
    <cellStyle name="Comma [0]" xfId="1"/>
    <cellStyle name="Currency [0]" xfId="2"/>
    <cellStyle name="Millares" xfId="3" builtinId="3"/>
    <cellStyle name="Normal" xfId="0" builtinId="0"/>
    <cellStyle name="Normal_P11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205740</xdr:colOff>
          <xdr:row>13</xdr:row>
          <xdr:rowOff>45720</xdr:rowOff>
        </xdr:from>
        <xdr:to>
          <xdr:col>62</xdr:col>
          <xdr:colOff>472440</xdr:colOff>
          <xdr:row>33</xdr:row>
          <xdr:rowOff>259080</xdr:rowOff>
        </xdr:to>
        <xdr:pic>
          <xdr:nvPicPr>
            <xdr:cNvPr id="1025" name="Picture 1"/>
            <xdr:cNvPicPr>
              <a:picLocks noChangeAspect="1" noChangeArrowheads="1"/>
              <a:extLst>
                <a:ext uri="{84589F7E-364E-4C9E-8A38-B11213B215E9}">
                  <a14:cameraTool cellRange="$AH$1:$AW$21" spid="_x0000_s10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240720" y="2247900"/>
              <a:ext cx="9776460" cy="356616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T416"/>
  <sheetViews>
    <sheetView showGridLines="0" tabSelected="1" zoomScale="50" workbookViewId="0">
      <selection activeCell="B5" sqref="B5"/>
    </sheetView>
  </sheetViews>
  <sheetFormatPr baseColWidth="10" defaultRowHeight="15.6"/>
  <cols>
    <col min="1" max="1" width="11.5546875" style="1" customWidth="1"/>
    <col min="2" max="2" width="23" style="1" customWidth="1"/>
    <col min="3" max="3" width="14.5546875" style="1" customWidth="1"/>
    <col min="4" max="14" width="14.5546875" style="1" bestFit="1" customWidth="1"/>
    <col min="15" max="18" width="12.109375" style="1" bestFit="1" customWidth="1"/>
    <col min="19" max="19" width="15" style="1" customWidth="1"/>
    <col min="20" max="16384" width="11.5546875" style="1"/>
  </cols>
  <sheetData>
    <row r="5" spans="2:19">
      <c r="B5" s="2"/>
    </row>
    <row r="6" spans="2:19" ht="19.2" customHeight="1">
      <c r="B6" s="3" t="s">
        <v>66</v>
      </c>
    </row>
    <row r="8" spans="2:19" ht="31.2" customHeight="1">
      <c r="B8" s="16" t="s">
        <v>0</v>
      </c>
      <c r="C8" s="16">
        <v>1981</v>
      </c>
      <c r="D8" s="16">
        <v>1982</v>
      </c>
      <c r="E8" s="16">
        <v>1983</v>
      </c>
      <c r="F8" s="16">
        <v>1984</v>
      </c>
      <c r="G8" s="16">
        <v>1985</v>
      </c>
      <c r="H8" s="16">
        <v>1986</v>
      </c>
      <c r="I8" s="16">
        <v>1987</v>
      </c>
      <c r="J8" s="16">
        <v>1988</v>
      </c>
      <c r="K8" s="16">
        <v>1989</v>
      </c>
      <c r="L8" s="16">
        <v>1990</v>
      </c>
      <c r="M8" s="16">
        <v>1991</v>
      </c>
      <c r="N8" s="16">
        <v>1992</v>
      </c>
      <c r="O8" s="16">
        <v>1993</v>
      </c>
      <c r="P8" s="16">
        <v>1994</v>
      </c>
      <c r="Q8" s="16">
        <v>1995</v>
      </c>
      <c r="R8" s="16">
        <v>1996</v>
      </c>
      <c r="S8" s="16" t="s">
        <v>1</v>
      </c>
    </row>
    <row r="9" spans="2:19">
      <c r="B9" s="6" t="s">
        <v>2</v>
      </c>
      <c r="C9" s="17">
        <v>39</v>
      </c>
      <c r="D9" s="17">
        <v>33</v>
      </c>
      <c r="E9" s="17">
        <v>52</v>
      </c>
      <c r="F9" s="17">
        <v>47</v>
      </c>
      <c r="G9" s="17">
        <v>78</v>
      </c>
      <c r="H9" s="17">
        <v>64</v>
      </c>
      <c r="I9" s="17">
        <v>79</v>
      </c>
      <c r="J9" s="17">
        <v>81</v>
      </c>
      <c r="K9" s="17">
        <v>71</v>
      </c>
      <c r="L9" s="17">
        <v>79</v>
      </c>
      <c r="M9" s="17">
        <v>92</v>
      </c>
      <c r="N9" s="17">
        <v>106</v>
      </c>
      <c r="O9" s="17">
        <v>139</v>
      </c>
      <c r="P9" s="17">
        <v>100</v>
      </c>
      <c r="Q9" s="17">
        <v>145</v>
      </c>
      <c r="R9" s="17">
        <v>109</v>
      </c>
      <c r="S9" s="18">
        <v>1314</v>
      </c>
    </row>
    <row r="10" spans="2:19">
      <c r="B10" s="6" t="s">
        <v>3</v>
      </c>
      <c r="C10" s="17">
        <v>15</v>
      </c>
      <c r="D10" s="17">
        <v>30</v>
      </c>
      <c r="E10" s="17">
        <v>23</v>
      </c>
      <c r="F10" s="17">
        <v>29</v>
      </c>
      <c r="G10" s="17">
        <v>31</v>
      </c>
      <c r="H10" s="17">
        <v>52</v>
      </c>
      <c r="I10" s="17">
        <v>88</v>
      </c>
      <c r="J10" s="17">
        <v>41</v>
      </c>
      <c r="K10" s="17">
        <v>61</v>
      </c>
      <c r="L10" s="17">
        <v>51</v>
      </c>
      <c r="M10" s="17">
        <v>76</v>
      </c>
      <c r="N10" s="17">
        <v>58</v>
      </c>
      <c r="O10" s="17">
        <v>71</v>
      </c>
      <c r="P10" s="17">
        <v>107</v>
      </c>
      <c r="Q10" s="17">
        <v>91</v>
      </c>
      <c r="R10" s="17">
        <v>111</v>
      </c>
      <c r="S10" s="18">
        <v>935</v>
      </c>
    </row>
    <row r="11" spans="2:19">
      <c r="B11" s="6" t="s">
        <v>4</v>
      </c>
      <c r="C11" s="17">
        <v>20</v>
      </c>
      <c r="D11" s="17">
        <v>26</v>
      </c>
      <c r="E11" s="17">
        <v>27</v>
      </c>
      <c r="F11" s="17">
        <v>31</v>
      </c>
      <c r="G11" s="17">
        <v>37</v>
      </c>
      <c r="H11" s="17">
        <v>30</v>
      </c>
      <c r="I11" s="17">
        <v>41</v>
      </c>
      <c r="J11" s="17">
        <v>31</v>
      </c>
      <c r="K11" s="17">
        <v>32</v>
      </c>
      <c r="L11" s="17">
        <v>22</v>
      </c>
      <c r="M11" s="17">
        <v>33</v>
      </c>
      <c r="N11" s="17">
        <v>53</v>
      </c>
      <c r="O11" s="17">
        <v>50</v>
      </c>
      <c r="P11" s="17">
        <v>66</v>
      </c>
      <c r="Q11" s="17">
        <v>71</v>
      </c>
      <c r="R11" s="17">
        <v>73</v>
      </c>
      <c r="S11" s="18">
        <v>643</v>
      </c>
    </row>
    <row r="12" spans="2:19">
      <c r="B12" s="6" t="s">
        <v>5</v>
      </c>
      <c r="C12" s="17">
        <v>65</v>
      </c>
      <c r="D12" s="17">
        <v>59</v>
      </c>
      <c r="E12" s="17">
        <v>67</v>
      </c>
      <c r="F12" s="17">
        <v>79</v>
      </c>
      <c r="G12" s="17">
        <v>65</v>
      </c>
      <c r="H12" s="17">
        <v>86</v>
      </c>
      <c r="I12" s="17">
        <v>105</v>
      </c>
      <c r="J12" s="17">
        <v>106</v>
      </c>
      <c r="K12" s="17">
        <v>100</v>
      </c>
      <c r="L12" s="17">
        <v>107</v>
      </c>
      <c r="M12" s="17">
        <v>135</v>
      </c>
      <c r="N12" s="17">
        <v>175</v>
      </c>
      <c r="O12" s="17">
        <v>171</v>
      </c>
      <c r="P12" s="17">
        <v>192</v>
      </c>
      <c r="Q12" s="17">
        <v>251</v>
      </c>
      <c r="R12" s="17">
        <v>212</v>
      </c>
      <c r="S12" s="18">
        <v>1975</v>
      </c>
    </row>
    <row r="13" spans="2:19">
      <c r="B13" s="6" t="s">
        <v>6</v>
      </c>
      <c r="C13" s="17">
        <v>28</v>
      </c>
      <c r="D13" s="17">
        <v>39</v>
      </c>
      <c r="E13" s="17">
        <v>28</v>
      </c>
      <c r="F13" s="17">
        <v>11</v>
      </c>
      <c r="G13" s="17">
        <v>14</v>
      </c>
      <c r="H13" s="17">
        <v>35</v>
      </c>
      <c r="I13" s="17">
        <v>23</v>
      </c>
      <c r="J13" s="17">
        <v>24</v>
      </c>
      <c r="K13" s="17">
        <v>21</v>
      </c>
      <c r="L13" s="17">
        <v>30</v>
      </c>
      <c r="M13" s="17">
        <v>18</v>
      </c>
      <c r="N13" s="17">
        <v>49</v>
      </c>
      <c r="O13" s="17">
        <v>80</v>
      </c>
      <c r="P13" s="17">
        <v>106</v>
      </c>
      <c r="Q13" s="17">
        <v>103</v>
      </c>
      <c r="R13" s="17">
        <v>135</v>
      </c>
      <c r="S13" s="18">
        <v>744</v>
      </c>
    </row>
    <row r="14" spans="2:19">
      <c r="B14" s="6" t="s">
        <v>7</v>
      </c>
      <c r="C14" s="17">
        <v>2</v>
      </c>
      <c r="D14" s="17">
        <v>3</v>
      </c>
      <c r="E14" s="17">
        <v>3</v>
      </c>
      <c r="F14" s="17">
        <v>5</v>
      </c>
      <c r="G14" s="17">
        <v>2</v>
      </c>
      <c r="H14" s="17">
        <v>4</v>
      </c>
      <c r="I14" s="17">
        <v>3</v>
      </c>
      <c r="J14" s="17">
        <v>6</v>
      </c>
      <c r="K14" s="17">
        <v>5</v>
      </c>
      <c r="L14" s="17">
        <v>6</v>
      </c>
      <c r="M14" s="17">
        <v>5</v>
      </c>
      <c r="N14" s="17">
        <v>1</v>
      </c>
      <c r="O14" s="17">
        <v>6</v>
      </c>
      <c r="P14" s="17">
        <v>7</v>
      </c>
      <c r="Q14" s="17">
        <v>8</v>
      </c>
      <c r="R14" s="17">
        <v>6</v>
      </c>
      <c r="S14" s="18">
        <v>72</v>
      </c>
    </row>
    <row r="15" spans="2:19">
      <c r="B15" s="6" t="s">
        <v>8</v>
      </c>
      <c r="C15" s="17">
        <v>26</v>
      </c>
      <c r="D15" s="17">
        <v>23</v>
      </c>
      <c r="E15" s="17">
        <v>14</v>
      </c>
      <c r="F15" s="17">
        <v>17</v>
      </c>
      <c r="G15" s="17">
        <v>18</v>
      </c>
      <c r="H15" s="17">
        <v>22</v>
      </c>
      <c r="I15" s="17">
        <v>37</v>
      </c>
      <c r="J15" s="17">
        <v>40</v>
      </c>
      <c r="K15" s="17">
        <v>42</v>
      </c>
      <c r="L15" s="17">
        <v>55</v>
      </c>
      <c r="M15" s="17">
        <v>57</v>
      </c>
      <c r="N15" s="17">
        <v>68</v>
      </c>
      <c r="O15" s="17">
        <v>111</v>
      </c>
      <c r="P15" s="17">
        <v>75</v>
      </c>
      <c r="Q15" s="17">
        <v>103</v>
      </c>
      <c r="R15" s="17">
        <v>113</v>
      </c>
      <c r="S15" s="18">
        <v>821</v>
      </c>
    </row>
    <row r="16" spans="2:19">
      <c r="B16" s="6" t="s">
        <v>9</v>
      </c>
      <c r="C16" s="17">
        <v>32</v>
      </c>
      <c r="D16" s="17">
        <v>24</v>
      </c>
      <c r="E16" s="17">
        <v>20</v>
      </c>
      <c r="F16" s="17">
        <v>18</v>
      </c>
      <c r="G16" s="17">
        <v>6</v>
      </c>
      <c r="H16" s="17">
        <v>3</v>
      </c>
      <c r="I16" s="17">
        <v>8</v>
      </c>
      <c r="J16" s="17">
        <v>8</v>
      </c>
      <c r="K16" s="17">
        <v>10</v>
      </c>
      <c r="L16" s="17">
        <v>14</v>
      </c>
      <c r="M16" s="17">
        <v>11</v>
      </c>
      <c r="N16" s="17">
        <v>8</v>
      </c>
      <c r="O16" s="17">
        <v>12</v>
      </c>
      <c r="P16" s="17">
        <v>13</v>
      </c>
      <c r="Q16" s="17">
        <v>11</v>
      </c>
      <c r="R16" s="17">
        <v>13</v>
      </c>
      <c r="S16" s="18">
        <v>211</v>
      </c>
    </row>
    <row r="17" spans="2:19">
      <c r="B17" s="6" t="s">
        <v>10</v>
      </c>
      <c r="C17" s="17">
        <v>2</v>
      </c>
      <c r="D17" s="17">
        <v>3</v>
      </c>
      <c r="E17" s="17">
        <v>2</v>
      </c>
      <c r="F17" s="17">
        <v>0</v>
      </c>
      <c r="G17" s="17">
        <v>0</v>
      </c>
      <c r="H17" s="17">
        <v>0</v>
      </c>
      <c r="I17" s="17">
        <v>3</v>
      </c>
      <c r="J17" s="17">
        <v>0</v>
      </c>
      <c r="K17" s="17">
        <v>1</v>
      </c>
      <c r="L17" s="17">
        <v>2</v>
      </c>
      <c r="M17" s="17">
        <v>1</v>
      </c>
      <c r="N17" s="17">
        <v>0</v>
      </c>
      <c r="O17" s="17">
        <v>5</v>
      </c>
      <c r="P17" s="17">
        <v>4</v>
      </c>
      <c r="Q17" s="17">
        <v>1</v>
      </c>
      <c r="R17" s="17">
        <v>1</v>
      </c>
      <c r="S17" s="18">
        <v>25</v>
      </c>
    </row>
    <row r="18" spans="2:19">
      <c r="B18" s="6" t="s">
        <v>11</v>
      </c>
      <c r="C18" s="17">
        <v>18</v>
      </c>
      <c r="D18" s="17">
        <v>24</v>
      </c>
      <c r="E18" s="17">
        <v>22</v>
      </c>
      <c r="F18" s="17">
        <v>25</v>
      </c>
      <c r="G18" s="17">
        <v>40</v>
      </c>
      <c r="H18" s="17">
        <v>26</v>
      </c>
      <c r="I18" s="17">
        <v>49</v>
      </c>
      <c r="J18" s="17">
        <v>38</v>
      </c>
      <c r="K18" s="17">
        <v>39</v>
      </c>
      <c r="L18" s="17">
        <v>45</v>
      </c>
      <c r="M18" s="17">
        <v>55</v>
      </c>
      <c r="N18" s="17">
        <v>66</v>
      </c>
      <c r="O18" s="17">
        <v>89</v>
      </c>
      <c r="P18" s="17">
        <v>60</v>
      </c>
      <c r="Q18" s="17">
        <v>87</v>
      </c>
      <c r="R18" s="17">
        <v>105</v>
      </c>
      <c r="S18" s="18">
        <v>788</v>
      </c>
    </row>
    <row r="19" spans="2:19">
      <c r="B19" s="6" t="s">
        <v>12</v>
      </c>
      <c r="C19" s="17">
        <v>107</v>
      </c>
      <c r="D19" s="17">
        <v>154</v>
      </c>
      <c r="E19" s="17">
        <v>121</v>
      </c>
      <c r="F19" s="17">
        <v>143</v>
      </c>
      <c r="G19" s="17">
        <v>167</v>
      </c>
      <c r="H19" s="17">
        <v>153</v>
      </c>
      <c r="I19" s="17">
        <v>144</v>
      </c>
      <c r="J19" s="17">
        <v>181</v>
      </c>
      <c r="K19" s="17">
        <v>197</v>
      </c>
      <c r="L19" s="17">
        <v>213</v>
      </c>
      <c r="M19" s="17">
        <v>236</v>
      </c>
      <c r="N19" s="17">
        <v>394</v>
      </c>
      <c r="O19" s="17">
        <v>426</v>
      </c>
      <c r="P19" s="17">
        <v>491</v>
      </c>
      <c r="Q19" s="17">
        <v>556</v>
      </c>
      <c r="R19" s="17">
        <v>648</v>
      </c>
      <c r="S19" s="18">
        <v>4331</v>
      </c>
    </row>
    <row r="20" spans="2:19">
      <c r="B20" s="6" t="s">
        <v>13</v>
      </c>
      <c r="C20" s="17">
        <v>25</v>
      </c>
      <c r="D20" s="17">
        <v>26</v>
      </c>
      <c r="E20" s="17">
        <v>32</v>
      </c>
      <c r="F20" s="17">
        <v>22</v>
      </c>
      <c r="G20" s="17">
        <v>30</v>
      </c>
      <c r="H20" s="17">
        <v>23</v>
      </c>
      <c r="I20" s="17">
        <v>25</v>
      </c>
      <c r="J20" s="17">
        <v>31</v>
      </c>
      <c r="K20" s="17">
        <v>43</v>
      </c>
      <c r="L20" s="17">
        <v>37</v>
      </c>
      <c r="M20" s="17">
        <v>48</v>
      </c>
      <c r="N20" s="17">
        <v>51</v>
      </c>
      <c r="O20" s="17">
        <v>57</v>
      </c>
      <c r="P20" s="17">
        <v>73</v>
      </c>
      <c r="Q20" s="17">
        <v>93</v>
      </c>
      <c r="R20" s="17">
        <v>82</v>
      </c>
      <c r="S20" s="18">
        <v>698</v>
      </c>
    </row>
    <row r="21" spans="2:19">
      <c r="B21" s="6" t="s">
        <v>14</v>
      </c>
      <c r="C21" s="17">
        <v>29</v>
      </c>
      <c r="D21" s="17">
        <v>37</v>
      </c>
      <c r="E21" s="17">
        <v>33</v>
      </c>
      <c r="F21" s="17">
        <v>37</v>
      </c>
      <c r="G21" s="17">
        <v>49</v>
      </c>
      <c r="H21" s="17">
        <v>56</v>
      </c>
      <c r="I21" s="17">
        <v>71</v>
      </c>
      <c r="J21" s="17">
        <v>49</v>
      </c>
      <c r="K21" s="17">
        <v>57</v>
      </c>
      <c r="L21" s="17">
        <v>69</v>
      </c>
      <c r="M21" s="17">
        <v>87</v>
      </c>
      <c r="N21" s="17">
        <v>76</v>
      </c>
      <c r="O21" s="17">
        <v>100</v>
      </c>
      <c r="P21" s="17">
        <v>114</v>
      </c>
      <c r="Q21" s="17">
        <v>130</v>
      </c>
      <c r="R21" s="17">
        <v>180</v>
      </c>
      <c r="S21" s="18">
        <v>1174</v>
      </c>
    </row>
    <row r="22" spans="2:19">
      <c r="B22" s="6" t="s">
        <v>15</v>
      </c>
      <c r="C22" s="17">
        <v>13</v>
      </c>
      <c r="D22" s="17">
        <v>10</v>
      </c>
      <c r="E22" s="17">
        <v>14</v>
      </c>
      <c r="F22" s="17">
        <v>11</v>
      </c>
      <c r="G22" s="17">
        <v>14</v>
      </c>
      <c r="H22" s="17">
        <v>14</v>
      </c>
      <c r="I22" s="17">
        <v>11</v>
      </c>
      <c r="J22" s="17">
        <v>11</v>
      </c>
      <c r="K22" s="17">
        <v>16</v>
      </c>
      <c r="L22" s="17">
        <v>16</v>
      </c>
      <c r="M22" s="17">
        <v>10</v>
      </c>
      <c r="N22" s="17">
        <v>18</v>
      </c>
      <c r="O22" s="17">
        <v>15</v>
      </c>
      <c r="P22" s="17">
        <v>28</v>
      </c>
      <c r="Q22" s="17">
        <v>32</v>
      </c>
      <c r="R22" s="17">
        <v>34</v>
      </c>
      <c r="S22" s="18">
        <v>267</v>
      </c>
    </row>
    <row r="23" spans="2:19">
      <c r="B23" s="6" t="s">
        <v>16</v>
      </c>
      <c r="C23" s="17">
        <v>2</v>
      </c>
      <c r="D23" s="17">
        <v>0</v>
      </c>
      <c r="E23" s="17">
        <v>1</v>
      </c>
      <c r="F23" s="17">
        <v>0</v>
      </c>
      <c r="G23" s="17">
        <v>0</v>
      </c>
      <c r="H23" s="17">
        <v>1</v>
      </c>
      <c r="I23" s="17">
        <v>0</v>
      </c>
      <c r="J23" s="17">
        <v>0</v>
      </c>
      <c r="K23" s="17">
        <v>0</v>
      </c>
      <c r="L23" s="17">
        <v>1</v>
      </c>
      <c r="M23" s="17">
        <v>0</v>
      </c>
      <c r="N23" s="17">
        <v>1</v>
      </c>
      <c r="O23" s="17">
        <v>0</v>
      </c>
      <c r="P23" s="17">
        <v>0</v>
      </c>
      <c r="Q23" s="17">
        <v>0</v>
      </c>
      <c r="R23" s="17">
        <v>1</v>
      </c>
      <c r="S23" s="18">
        <v>7</v>
      </c>
    </row>
    <row r="24" spans="2:19">
      <c r="B24" s="6" t="s">
        <v>17</v>
      </c>
      <c r="C24" s="17">
        <v>18</v>
      </c>
      <c r="D24" s="17">
        <v>17</v>
      </c>
      <c r="E24" s="17">
        <v>18</v>
      </c>
      <c r="F24" s="17">
        <v>23</v>
      </c>
      <c r="G24" s="17">
        <v>16</v>
      </c>
      <c r="H24" s="17">
        <v>25</v>
      </c>
      <c r="I24" s="17">
        <v>28</v>
      </c>
      <c r="J24" s="17">
        <v>35</v>
      </c>
      <c r="K24" s="17">
        <v>25</v>
      </c>
      <c r="L24" s="17">
        <v>31</v>
      </c>
      <c r="M24" s="17">
        <v>45</v>
      </c>
      <c r="N24" s="17">
        <v>38</v>
      </c>
      <c r="O24" s="17">
        <v>28</v>
      </c>
      <c r="P24" s="17">
        <v>37</v>
      </c>
      <c r="Q24" s="17">
        <v>36</v>
      </c>
      <c r="R24" s="17">
        <v>64</v>
      </c>
      <c r="S24" s="18">
        <v>484</v>
      </c>
    </row>
    <row r="25" spans="2:19">
      <c r="B25" s="6" t="s">
        <v>18</v>
      </c>
      <c r="C25" s="17">
        <v>14</v>
      </c>
      <c r="D25" s="17">
        <v>18</v>
      </c>
      <c r="E25" s="17">
        <v>12</v>
      </c>
      <c r="F25" s="17">
        <v>19</v>
      </c>
      <c r="G25" s="17">
        <v>23</v>
      </c>
      <c r="H25" s="17">
        <v>25</v>
      </c>
      <c r="I25" s="17">
        <v>29</v>
      </c>
      <c r="J25" s="17">
        <v>24</v>
      </c>
      <c r="K25" s="17">
        <v>32</v>
      </c>
      <c r="L25" s="17">
        <v>47</v>
      </c>
      <c r="M25" s="17">
        <v>47</v>
      </c>
      <c r="N25" s="17">
        <v>67</v>
      </c>
      <c r="O25" s="17">
        <v>77</v>
      </c>
      <c r="P25" s="17">
        <v>90</v>
      </c>
      <c r="Q25" s="17">
        <v>88</v>
      </c>
      <c r="R25" s="17">
        <v>125</v>
      </c>
      <c r="S25" s="18">
        <v>737</v>
      </c>
    </row>
    <row r="26" spans="2:19">
      <c r="B26" s="6" t="s">
        <v>19</v>
      </c>
      <c r="C26" s="17">
        <v>303</v>
      </c>
      <c r="D26" s="17">
        <v>277</v>
      </c>
      <c r="E26" s="17">
        <v>309</v>
      </c>
      <c r="F26" s="17">
        <v>243</v>
      </c>
      <c r="G26" s="17">
        <v>271</v>
      </c>
      <c r="H26" s="17">
        <v>301</v>
      </c>
      <c r="I26" s="17">
        <v>273</v>
      </c>
      <c r="J26" s="17">
        <v>250</v>
      </c>
      <c r="K26" s="17">
        <v>320</v>
      </c>
      <c r="L26" s="17">
        <v>307</v>
      </c>
      <c r="M26" s="17">
        <v>265</v>
      </c>
      <c r="N26" s="17">
        <v>350</v>
      </c>
      <c r="O26" s="17">
        <v>271</v>
      </c>
      <c r="P26" s="17">
        <v>301</v>
      </c>
      <c r="Q26" s="17">
        <v>315</v>
      </c>
      <c r="R26" s="17">
        <v>485</v>
      </c>
      <c r="S26" s="18">
        <v>4841</v>
      </c>
    </row>
    <row r="27" spans="2:19">
      <c r="B27" s="6" t="s">
        <v>20</v>
      </c>
      <c r="C27" s="17">
        <v>16</v>
      </c>
      <c r="D27" s="17">
        <v>20</v>
      </c>
      <c r="E27" s="17">
        <v>23</v>
      </c>
      <c r="F27" s="17">
        <v>29</v>
      </c>
      <c r="G27" s="17">
        <v>34</v>
      </c>
      <c r="H27" s="17">
        <v>42</v>
      </c>
      <c r="I27" s="17">
        <v>50</v>
      </c>
      <c r="J27" s="17">
        <v>49</v>
      </c>
      <c r="K27" s="17">
        <v>60</v>
      </c>
      <c r="L27" s="17">
        <v>62</v>
      </c>
      <c r="M27" s="17">
        <v>67</v>
      </c>
      <c r="N27" s="17">
        <v>72</v>
      </c>
      <c r="O27" s="17">
        <v>81</v>
      </c>
      <c r="P27" s="17">
        <v>74</v>
      </c>
      <c r="Q27" s="17">
        <v>115</v>
      </c>
      <c r="R27" s="17">
        <v>99</v>
      </c>
      <c r="S27" s="18">
        <v>893</v>
      </c>
    </row>
    <row r="28" spans="2:19">
      <c r="B28" s="6" t="s">
        <v>21</v>
      </c>
      <c r="C28" s="17">
        <v>10</v>
      </c>
      <c r="D28" s="17">
        <v>10</v>
      </c>
      <c r="E28" s="17">
        <v>7</v>
      </c>
      <c r="F28" s="17">
        <v>11</v>
      </c>
      <c r="G28" s="17">
        <v>11</v>
      </c>
      <c r="H28" s="17">
        <v>7</v>
      </c>
      <c r="I28" s="17">
        <v>15</v>
      </c>
      <c r="J28" s="17">
        <v>10</v>
      </c>
      <c r="K28" s="17">
        <v>14</v>
      </c>
      <c r="L28" s="17">
        <v>16</v>
      </c>
      <c r="M28" s="17">
        <v>18</v>
      </c>
      <c r="N28" s="17">
        <v>21</v>
      </c>
      <c r="O28" s="17">
        <v>23</v>
      </c>
      <c r="P28" s="17">
        <v>19</v>
      </c>
      <c r="Q28" s="17">
        <v>25</v>
      </c>
      <c r="R28" s="17">
        <v>34</v>
      </c>
      <c r="S28" s="18">
        <v>251</v>
      </c>
    </row>
    <row r="29" spans="2:19">
      <c r="B29" s="6" t="s">
        <v>22</v>
      </c>
      <c r="C29" s="17">
        <v>51</v>
      </c>
      <c r="D29" s="17">
        <v>41</v>
      </c>
      <c r="E29" s="17">
        <v>50</v>
      </c>
      <c r="F29" s="17">
        <v>54</v>
      </c>
      <c r="G29" s="17">
        <v>45</v>
      </c>
      <c r="H29" s="17">
        <v>58</v>
      </c>
      <c r="I29" s="17">
        <v>52</v>
      </c>
      <c r="J29" s="17">
        <v>48</v>
      </c>
      <c r="K29" s="17">
        <v>83</v>
      </c>
      <c r="L29" s="17">
        <v>79</v>
      </c>
      <c r="M29" s="17">
        <v>78</v>
      </c>
      <c r="N29" s="17">
        <v>66</v>
      </c>
      <c r="O29" s="17">
        <v>100</v>
      </c>
      <c r="P29" s="17">
        <v>104</v>
      </c>
      <c r="Q29" s="17">
        <v>118</v>
      </c>
      <c r="R29" s="17">
        <v>105</v>
      </c>
      <c r="S29" s="18">
        <v>1132</v>
      </c>
    </row>
    <row r="30" spans="2:19">
      <c r="B30" s="6" t="s">
        <v>23</v>
      </c>
      <c r="C30" s="17">
        <v>58</v>
      </c>
      <c r="D30" s="17">
        <v>59</v>
      </c>
      <c r="E30" s="17">
        <v>86</v>
      </c>
      <c r="F30" s="17">
        <v>108</v>
      </c>
      <c r="G30" s="17">
        <v>114</v>
      </c>
      <c r="H30" s="17">
        <v>124</v>
      </c>
      <c r="I30" s="17">
        <v>134</v>
      </c>
      <c r="J30" s="17">
        <v>159</v>
      </c>
      <c r="K30" s="17">
        <v>154</v>
      </c>
      <c r="L30" s="17">
        <v>170</v>
      </c>
      <c r="M30" s="17">
        <v>191</v>
      </c>
      <c r="N30" s="17">
        <v>257</v>
      </c>
      <c r="O30" s="17">
        <v>250</v>
      </c>
      <c r="P30" s="17">
        <v>329</v>
      </c>
      <c r="Q30" s="17">
        <v>384</v>
      </c>
      <c r="R30" s="17">
        <v>382</v>
      </c>
      <c r="S30" s="18">
        <v>2959</v>
      </c>
    </row>
    <row r="31" spans="2:19">
      <c r="B31" s="6" t="s">
        <v>24</v>
      </c>
      <c r="C31" s="17">
        <v>13</v>
      </c>
      <c r="D31" s="17">
        <v>14</v>
      </c>
      <c r="E31" s="17">
        <v>18</v>
      </c>
      <c r="F31" s="17">
        <v>16</v>
      </c>
      <c r="G31" s="17">
        <v>37</v>
      </c>
      <c r="H31" s="17">
        <v>43</v>
      </c>
      <c r="I31" s="17">
        <v>30</v>
      </c>
      <c r="J31" s="17">
        <v>47</v>
      </c>
      <c r="K31" s="17">
        <v>48</v>
      </c>
      <c r="L31" s="17">
        <v>47</v>
      </c>
      <c r="M31" s="17">
        <v>43</v>
      </c>
      <c r="N31" s="17">
        <v>38</v>
      </c>
      <c r="O31" s="17">
        <v>52</v>
      </c>
      <c r="P31" s="17">
        <v>89</v>
      </c>
      <c r="Q31" s="17">
        <v>70</v>
      </c>
      <c r="R31" s="17">
        <v>94</v>
      </c>
      <c r="S31" s="18">
        <v>699</v>
      </c>
    </row>
    <row r="32" spans="2:19">
      <c r="B32" s="6" t="s">
        <v>25</v>
      </c>
      <c r="C32" s="17">
        <v>77</v>
      </c>
      <c r="D32" s="17">
        <v>88</v>
      </c>
      <c r="E32" s="17">
        <v>93</v>
      </c>
      <c r="F32" s="17">
        <v>84</v>
      </c>
      <c r="G32" s="17">
        <v>113</v>
      </c>
      <c r="H32" s="17">
        <v>127</v>
      </c>
      <c r="I32" s="17">
        <v>114</v>
      </c>
      <c r="J32" s="17">
        <v>119</v>
      </c>
      <c r="K32" s="17">
        <v>123</v>
      </c>
      <c r="L32" s="17">
        <v>134</v>
      </c>
      <c r="M32" s="17">
        <v>162</v>
      </c>
      <c r="N32" s="17">
        <v>186</v>
      </c>
      <c r="O32" s="17">
        <v>205</v>
      </c>
      <c r="P32" s="17">
        <v>225</v>
      </c>
      <c r="Q32" s="17">
        <v>325</v>
      </c>
      <c r="R32" s="17">
        <v>347</v>
      </c>
      <c r="S32" s="18">
        <v>2522</v>
      </c>
    </row>
    <row r="33" spans="2:19">
      <c r="B33" s="8" t="s">
        <v>26</v>
      </c>
      <c r="C33" s="19">
        <v>907</v>
      </c>
      <c r="D33" s="19">
        <v>950</v>
      </c>
      <c r="E33" s="19">
        <v>984</v>
      </c>
      <c r="F33" s="19">
        <v>960</v>
      </c>
      <c r="G33" s="19">
        <v>1093</v>
      </c>
      <c r="H33" s="19">
        <v>1212</v>
      </c>
      <c r="I33" s="19">
        <v>1284</v>
      </c>
      <c r="J33" s="19">
        <v>1282</v>
      </c>
      <c r="K33" s="19">
        <v>1417</v>
      </c>
      <c r="L33" s="19">
        <v>1486</v>
      </c>
      <c r="M33" s="19">
        <v>1626</v>
      </c>
      <c r="N33" s="19">
        <v>2010</v>
      </c>
      <c r="O33" s="19">
        <v>2197</v>
      </c>
      <c r="P33" s="19">
        <v>2482</v>
      </c>
      <c r="Q33" s="19">
        <v>2895</v>
      </c>
      <c r="R33" s="19">
        <v>3268</v>
      </c>
      <c r="S33" s="19">
        <v>26053</v>
      </c>
    </row>
    <row r="34" spans="2:19">
      <c r="B34" s="1" t="s">
        <v>166</v>
      </c>
    </row>
    <row r="35" spans="2:19">
      <c r="B35" s="1" t="s">
        <v>27</v>
      </c>
    </row>
    <row r="37" spans="2:19" ht="19.2" customHeight="1">
      <c r="B37" s="3" t="s">
        <v>67</v>
      </c>
    </row>
    <row r="39" spans="2:19">
      <c r="B39" s="4" t="s">
        <v>0</v>
      </c>
      <c r="C39" s="4">
        <v>1981</v>
      </c>
      <c r="D39" s="4">
        <v>1982</v>
      </c>
      <c r="E39" s="4">
        <v>1983</v>
      </c>
      <c r="F39" s="4">
        <v>1984</v>
      </c>
      <c r="G39" s="4">
        <v>1985</v>
      </c>
      <c r="H39" s="4">
        <v>1986</v>
      </c>
      <c r="I39" s="4">
        <v>1987</v>
      </c>
      <c r="J39" s="4">
        <v>1988</v>
      </c>
      <c r="K39" s="4">
        <v>1989</v>
      </c>
      <c r="L39" s="4">
        <v>1990</v>
      </c>
      <c r="M39" s="4">
        <v>1991</v>
      </c>
      <c r="N39" s="4">
        <v>1992</v>
      </c>
      <c r="O39" s="4">
        <v>1993</v>
      </c>
      <c r="P39" s="4">
        <v>1994</v>
      </c>
      <c r="Q39" s="4">
        <v>1995</v>
      </c>
      <c r="R39" s="4">
        <v>1996</v>
      </c>
      <c r="S39" s="5" t="s">
        <v>1</v>
      </c>
    </row>
    <row r="40" spans="2:19">
      <c r="B40" s="6" t="s">
        <v>2</v>
      </c>
      <c r="C40" s="17">
        <v>96</v>
      </c>
      <c r="D40" s="17">
        <v>258</v>
      </c>
      <c r="E40" s="17">
        <v>273</v>
      </c>
      <c r="F40" s="17">
        <v>254</v>
      </c>
      <c r="G40" s="17">
        <v>301</v>
      </c>
      <c r="H40" s="17">
        <v>290</v>
      </c>
      <c r="I40" s="17">
        <v>388</v>
      </c>
      <c r="J40" s="17">
        <v>310</v>
      </c>
      <c r="K40" s="17">
        <v>277</v>
      </c>
      <c r="L40" s="17">
        <v>271</v>
      </c>
      <c r="M40" s="17">
        <v>231</v>
      </c>
      <c r="N40" s="17">
        <v>266</v>
      </c>
      <c r="O40" s="17">
        <v>377</v>
      </c>
      <c r="P40" s="17">
        <v>112</v>
      </c>
      <c r="Q40" s="17">
        <v>108</v>
      </c>
      <c r="R40" s="17">
        <v>7</v>
      </c>
      <c r="S40" s="18">
        <v>3819</v>
      </c>
    </row>
    <row r="41" spans="2:19">
      <c r="B41" s="6" t="s">
        <v>3</v>
      </c>
      <c r="C41" s="17">
        <v>285</v>
      </c>
      <c r="D41" s="17">
        <v>557</v>
      </c>
      <c r="E41" s="17">
        <v>408</v>
      </c>
      <c r="F41" s="17">
        <v>460</v>
      </c>
      <c r="G41" s="17">
        <v>457</v>
      </c>
      <c r="H41" s="17">
        <v>631</v>
      </c>
      <c r="I41" s="17">
        <v>492</v>
      </c>
      <c r="J41" s="17">
        <v>556</v>
      </c>
      <c r="K41" s="17">
        <v>678</v>
      </c>
      <c r="L41" s="17">
        <v>510</v>
      </c>
      <c r="M41" s="17">
        <v>523</v>
      </c>
      <c r="N41" s="17">
        <v>442</v>
      </c>
      <c r="O41" s="17">
        <v>378</v>
      </c>
      <c r="P41" s="17">
        <v>483</v>
      </c>
      <c r="Q41" s="17">
        <v>191</v>
      </c>
      <c r="R41" s="17">
        <v>27</v>
      </c>
      <c r="S41" s="18">
        <v>7078</v>
      </c>
    </row>
    <row r="42" spans="2:19">
      <c r="B42" s="6" t="s">
        <v>4</v>
      </c>
      <c r="C42" s="17">
        <v>245</v>
      </c>
      <c r="D42" s="17">
        <v>620</v>
      </c>
      <c r="E42" s="17">
        <v>336</v>
      </c>
      <c r="F42" s="17">
        <v>409</v>
      </c>
      <c r="G42" s="17">
        <v>364</v>
      </c>
      <c r="H42" s="17">
        <v>591</v>
      </c>
      <c r="I42" s="17">
        <v>545</v>
      </c>
      <c r="J42" s="17">
        <v>256</v>
      </c>
      <c r="K42" s="17">
        <v>325</v>
      </c>
      <c r="L42" s="17">
        <v>277</v>
      </c>
      <c r="M42" s="17">
        <v>286</v>
      </c>
      <c r="N42" s="17">
        <v>995</v>
      </c>
      <c r="O42" s="17">
        <v>451</v>
      </c>
      <c r="P42" s="17">
        <v>292</v>
      </c>
      <c r="Q42" s="17">
        <v>151</v>
      </c>
      <c r="R42" s="17">
        <v>40</v>
      </c>
      <c r="S42" s="18">
        <v>6183</v>
      </c>
    </row>
    <row r="43" spans="2:19">
      <c r="B43" s="6" t="s">
        <v>5</v>
      </c>
      <c r="C43" s="17">
        <v>1128</v>
      </c>
      <c r="D43" s="17">
        <v>678</v>
      </c>
      <c r="E43" s="17">
        <v>1285</v>
      </c>
      <c r="F43" s="17">
        <v>1181</v>
      </c>
      <c r="G43" s="17">
        <v>723</v>
      </c>
      <c r="H43" s="17">
        <v>1349</v>
      </c>
      <c r="I43" s="17">
        <v>1127</v>
      </c>
      <c r="J43" s="17">
        <v>995</v>
      </c>
      <c r="K43" s="17">
        <v>885</v>
      </c>
      <c r="L43" s="17">
        <v>785</v>
      </c>
      <c r="M43" s="17">
        <v>803</v>
      </c>
      <c r="N43" s="17">
        <v>830</v>
      </c>
      <c r="O43" s="17">
        <v>683</v>
      </c>
      <c r="P43" s="17">
        <v>449</v>
      </c>
      <c r="Q43" s="17">
        <v>307</v>
      </c>
      <c r="R43" s="17">
        <v>46</v>
      </c>
      <c r="S43" s="18">
        <v>13254</v>
      </c>
    </row>
    <row r="44" spans="2:19">
      <c r="B44" s="6" t="s">
        <v>6</v>
      </c>
      <c r="C44" s="17">
        <v>75</v>
      </c>
      <c r="D44" s="17">
        <v>163</v>
      </c>
      <c r="E44" s="17">
        <v>57</v>
      </c>
      <c r="F44" s="17">
        <v>11</v>
      </c>
      <c r="G44" s="17">
        <v>58</v>
      </c>
      <c r="H44" s="17">
        <v>131</v>
      </c>
      <c r="I44" s="17">
        <v>83</v>
      </c>
      <c r="J44" s="17">
        <v>65</v>
      </c>
      <c r="K44" s="17">
        <v>25</v>
      </c>
      <c r="L44" s="17">
        <v>39</v>
      </c>
      <c r="M44" s="17">
        <v>45</v>
      </c>
      <c r="N44" s="17">
        <v>107</v>
      </c>
      <c r="O44" s="17">
        <v>162</v>
      </c>
      <c r="P44" s="17">
        <v>81</v>
      </c>
      <c r="Q44" s="17">
        <v>28</v>
      </c>
      <c r="R44" s="17">
        <v>18</v>
      </c>
      <c r="S44" s="18">
        <v>1148</v>
      </c>
    </row>
    <row r="45" spans="2:19">
      <c r="B45" s="6" t="s">
        <v>7</v>
      </c>
      <c r="C45" s="17">
        <v>94</v>
      </c>
      <c r="D45" s="17">
        <v>17</v>
      </c>
      <c r="E45" s="17">
        <v>5</v>
      </c>
      <c r="F45" s="17">
        <v>31</v>
      </c>
      <c r="G45" s="17">
        <v>21</v>
      </c>
      <c r="H45" s="17">
        <v>2</v>
      </c>
      <c r="I45" s="17">
        <v>0</v>
      </c>
      <c r="J45" s="17">
        <v>2</v>
      </c>
      <c r="K45" s="17">
        <v>18</v>
      </c>
      <c r="L45" s="17">
        <v>16</v>
      </c>
      <c r="M45" s="17">
        <v>3</v>
      </c>
      <c r="N45" s="17">
        <v>4</v>
      </c>
      <c r="O45" s="17">
        <v>10</v>
      </c>
      <c r="P45" s="17">
        <v>4</v>
      </c>
      <c r="Q45" s="17">
        <v>2</v>
      </c>
      <c r="R45" s="17">
        <v>0</v>
      </c>
      <c r="S45" s="18">
        <v>229</v>
      </c>
    </row>
    <row r="46" spans="2:19">
      <c r="B46" s="6" t="s">
        <v>8</v>
      </c>
      <c r="C46" s="17">
        <v>182</v>
      </c>
      <c r="D46" s="17">
        <v>202</v>
      </c>
      <c r="E46" s="17">
        <v>105</v>
      </c>
      <c r="F46" s="17">
        <v>108</v>
      </c>
      <c r="G46" s="17">
        <v>114</v>
      </c>
      <c r="H46" s="17">
        <v>168</v>
      </c>
      <c r="I46" s="17">
        <v>260</v>
      </c>
      <c r="J46" s="17">
        <v>296</v>
      </c>
      <c r="K46" s="17">
        <v>200</v>
      </c>
      <c r="L46" s="17">
        <v>312</v>
      </c>
      <c r="M46" s="17">
        <v>209</v>
      </c>
      <c r="N46" s="17">
        <v>339</v>
      </c>
      <c r="O46" s="17">
        <v>339</v>
      </c>
      <c r="P46" s="17">
        <v>147</v>
      </c>
      <c r="Q46" s="17">
        <v>81</v>
      </c>
      <c r="R46" s="17">
        <v>18</v>
      </c>
      <c r="S46" s="18">
        <v>3080</v>
      </c>
    </row>
    <row r="47" spans="2:19">
      <c r="B47" s="6" t="s">
        <v>9</v>
      </c>
      <c r="C47" s="17">
        <v>6</v>
      </c>
      <c r="D47" s="17">
        <v>87</v>
      </c>
      <c r="E47" s="17">
        <v>170</v>
      </c>
      <c r="F47" s="17">
        <v>11</v>
      </c>
      <c r="G47" s="17">
        <v>39</v>
      </c>
      <c r="H47" s="17">
        <v>5</v>
      </c>
      <c r="I47" s="17">
        <v>32</v>
      </c>
      <c r="J47" s="17">
        <v>17</v>
      </c>
      <c r="K47" s="17">
        <v>38</v>
      </c>
      <c r="L47" s="17">
        <v>34</v>
      </c>
      <c r="M47" s="17">
        <v>8</v>
      </c>
      <c r="N47" s="17">
        <v>9</v>
      </c>
      <c r="O47" s="17">
        <v>24</v>
      </c>
      <c r="P47" s="17">
        <v>12</v>
      </c>
      <c r="Q47" s="17">
        <v>3</v>
      </c>
      <c r="R47" s="17">
        <v>3</v>
      </c>
      <c r="S47" s="18">
        <v>498</v>
      </c>
    </row>
    <row r="48" spans="2:19">
      <c r="B48" s="6" t="s">
        <v>10</v>
      </c>
      <c r="C48" s="17">
        <v>4</v>
      </c>
      <c r="D48" s="17">
        <v>10</v>
      </c>
      <c r="E48" s="17">
        <v>15</v>
      </c>
      <c r="F48" s="17">
        <v>0</v>
      </c>
      <c r="G48" s="17">
        <v>0</v>
      </c>
      <c r="H48" s="17">
        <v>0</v>
      </c>
      <c r="I48" s="17">
        <v>17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4</v>
      </c>
      <c r="P48" s="17">
        <v>1</v>
      </c>
      <c r="Q48" s="17">
        <v>0</v>
      </c>
      <c r="R48" s="17">
        <v>0</v>
      </c>
      <c r="S48" s="18">
        <v>51</v>
      </c>
    </row>
    <row r="49" spans="2:19">
      <c r="B49" s="6" t="s">
        <v>11</v>
      </c>
      <c r="C49" s="17">
        <v>147</v>
      </c>
      <c r="D49" s="17">
        <v>181</v>
      </c>
      <c r="E49" s="17">
        <v>198</v>
      </c>
      <c r="F49" s="17">
        <v>171</v>
      </c>
      <c r="G49" s="17">
        <v>461</v>
      </c>
      <c r="H49" s="17">
        <v>122</v>
      </c>
      <c r="I49" s="17">
        <v>318</v>
      </c>
      <c r="J49" s="17">
        <v>199</v>
      </c>
      <c r="K49" s="17">
        <v>206</v>
      </c>
      <c r="L49" s="17">
        <v>282</v>
      </c>
      <c r="M49" s="17">
        <v>162</v>
      </c>
      <c r="N49" s="17">
        <v>218</v>
      </c>
      <c r="O49" s="17">
        <v>274</v>
      </c>
      <c r="P49" s="17">
        <v>128</v>
      </c>
      <c r="Q49" s="17">
        <v>77</v>
      </c>
      <c r="R49" s="17">
        <v>12</v>
      </c>
      <c r="S49" s="18">
        <v>3156</v>
      </c>
    </row>
    <row r="50" spans="2:19">
      <c r="B50" s="6" t="s">
        <v>12</v>
      </c>
      <c r="C50" s="17">
        <v>1922</v>
      </c>
      <c r="D50" s="17">
        <v>1529</v>
      </c>
      <c r="E50" s="17">
        <v>909</v>
      </c>
      <c r="F50" s="17">
        <v>1025</v>
      </c>
      <c r="G50" s="17">
        <v>1318</v>
      </c>
      <c r="H50" s="17">
        <v>923</v>
      </c>
      <c r="I50" s="17">
        <v>1096</v>
      </c>
      <c r="J50" s="17">
        <v>1301</v>
      </c>
      <c r="K50" s="17">
        <v>1219</v>
      </c>
      <c r="L50" s="17">
        <v>1166</v>
      </c>
      <c r="M50" s="17">
        <v>1330</v>
      </c>
      <c r="N50" s="17">
        <v>1233</v>
      </c>
      <c r="O50" s="17">
        <v>1154</v>
      </c>
      <c r="P50" s="17">
        <v>1115</v>
      </c>
      <c r="Q50" s="17">
        <v>841</v>
      </c>
      <c r="R50" s="17">
        <v>122</v>
      </c>
      <c r="S50" s="18">
        <v>18203</v>
      </c>
    </row>
    <row r="51" spans="2:19">
      <c r="B51" s="6" t="s">
        <v>13</v>
      </c>
      <c r="C51" s="17">
        <v>153</v>
      </c>
      <c r="D51" s="17">
        <v>248</v>
      </c>
      <c r="E51" s="17">
        <v>545</v>
      </c>
      <c r="F51" s="17">
        <v>130</v>
      </c>
      <c r="G51" s="17">
        <v>446</v>
      </c>
      <c r="H51" s="17">
        <v>247</v>
      </c>
      <c r="I51" s="17">
        <v>146</v>
      </c>
      <c r="J51" s="17">
        <v>245</v>
      </c>
      <c r="K51" s="17">
        <v>295</v>
      </c>
      <c r="L51" s="17">
        <v>180</v>
      </c>
      <c r="M51" s="17">
        <v>245</v>
      </c>
      <c r="N51" s="17">
        <v>356</v>
      </c>
      <c r="O51" s="17">
        <v>439</v>
      </c>
      <c r="P51" s="17">
        <v>139</v>
      </c>
      <c r="Q51" s="17">
        <v>99</v>
      </c>
      <c r="R51" s="17">
        <v>9</v>
      </c>
      <c r="S51" s="18">
        <v>3922</v>
      </c>
    </row>
    <row r="52" spans="2:19">
      <c r="B52" s="6" t="s">
        <v>14</v>
      </c>
      <c r="C52" s="17">
        <v>100</v>
      </c>
      <c r="D52" s="17">
        <v>482</v>
      </c>
      <c r="E52" s="17">
        <v>173</v>
      </c>
      <c r="F52" s="17">
        <v>142</v>
      </c>
      <c r="G52" s="17">
        <v>230</v>
      </c>
      <c r="H52" s="17">
        <v>227</v>
      </c>
      <c r="I52" s="17">
        <v>263</v>
      </c>
      <c r="J52" s="17">
        <v>116</v>
      </c>
      <c r="K52" s="17">
        <v>127</v>
      </c>
      <c r="L52" s="17">
        <v>327</v>
      </c>
      <c r="M52" s="17">
        <v>164</v>
      </c>
      <c r="N52" s="17">
        <v>207</v>
      </c>
      <c r="O52" s="17">
        <v>192</v>
      </c>
      <c r="P52" s="17">
        <v>112</v>
      </c>
      <c r="Q52" s="17">
        <v>75</v>
      </c>
      <c r="R52" s="17">
        <v>18</v>
      </c>
      <c r="S52" s="18">
        <v>2955</v>
      </c>
    </row>
    <row r="53" spans="2:19">
      <c r="B53" s="6" t="s">
        <v>15</v>
      </c>
      <c r="C53" s="17">
        <v>489</v>
      </c>
      <c r="D53" s="17">
        <v>83</v>
      </c>
      <c r="E53" s="17">
        <v>186</v>
      </c>
      <c r="F53" s="17">
        <v>157</v>
      </c>
      <c r="G53" s="17">
        <v>297</v>
      </c>
      <c r="H53" s="17">
        <v>259</v>
      </c>
      <c r="I53" s="17">
        <v>164</v>
      </c>
      <c r="J53" s="17">
        <v>231</v>
      </c>
      <c r="K53" s="17">
        <v>400</v>
      </c>
      <c r="L53" s="17">
        <v>214</v>
      </c>
      <c r="M53" s="17">
        <v>134</v>
      </c>
      <c r="N53" s="17">
        <v>157</v>
      </c>
      <c r="O53" s="17">
        <v>109</v>
      </c>
      <c r="P53" s="17">
        <v>212</v>
      </c>
      <c r="Q53" s="17">
        <v>73</v>
      </c>
      <c r="R53" s="17">
        <v>7</v>
      </c>
      <c r="S53" s="18">
        <v>3172</v>
      </c>
    </row>
    <row r="54" spans="2:19">
      <c r="B54" s="6" t="s">
        <v>16</v>
      </c>
      <c r="C54" s="17">
        <v>2</v>
      </c>
      <c r="D54" s="17">
        <v>0</v>
      </c>
      <c r="E54" s="17">
        <v>2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8">
        <v>4</v>
      </c>
    </row>
    <row r="55" spans="2:19">
      <c r="B55" s="6" t="s">
        <v>17</v>
      </c>
      <c r="C55" s="17">
        <v>211</v>
      </c>
      <c r="D55" s="17">
        <v>159</v>
      </c>
      <c r="E55" s="17">
        <v>195</v>
      </c>
      <c r="F55" s="17">
        <v>97</v>
      </c>
      <c r="G55" s="17">
        <v>146</v>
      </c>
      <c r="H55" s="17">
        <v>76</v>
      </c>
      <c r="I55" s="17">
        <v>191</v>
      </c>
      <c r="J55" s="17">
        <v>107</v>
      </c>
      <c r="K55" s="17">
        <v>70</v>
      </c>
      <c r="L55" s="17">
        <v>90</v>
      </c>
      <c r="M55" s="17">
        <v>97</v>
      </c>
      <c r="N55" s="17">
        <v>49</v>
      </c>
      <c r="O55" s="17">
        <v>22</v>
      </c>
      <c r="P55" s="17">
        <v>28</v>
      </c>
      <c r="Q55" s="17">
        <v>16</v>
      </c>
      <c r="R55" s="17">
        <v>1</v>
      </c>
      <c r="S55" s="18">
        <v>1555</v>
      </c>
    </row>
    <row r="56" spans="2:19">
      <c r="B56" s="6" t="s">
        <v>18</v>
      </c>
      <c r="C56" s="17">
        <v>80</v>
      </c>
      <c r="D56" s="17">
        <v>204</v>
      </c>
      <c r="E56" s="17">
        <v>52</v>
      </c>
      <c r="F56" s="17">
        <v>57</v>
      </c>
      <c r="G56" s="17">
        <v>118</v>
      </c>
      <c r="H56" s="17">
        <v>87</v>
      </c>
      <c r="I56" s="17">
        <v>164</v>
      </c>
      <c r="J56" s="17">
        <v>83</v>
      </c>
      <c r="K56" s="17">
        <v>122</v>
      </c>
      <c r="L56" s="17">
        <v>181</v>
      </c>
      <c r="M56" s="17">
        <v>127</v>
      </c>
      <c r="N56" s="17">
        <v>128</v>
      </c>
      <c r="O56" s="17">
        <v>239</v>
      </c>
      <c r="P56" s="17">
        <v>109</v>
      </c>
      <c r="Q56" s="17">
        <v>53</v>
      </c>
      <c r="R56" s="17">
        <v>14</v>
      </c>
      <c r="S56" s="18">
        <v>1818</v>
      </c>
    </row>
    <row r="57" spans="2:19">
      <c r="B57" s="6" t="s">
        <v>19</v>
      </c>
      <c r="C57" s="17">
        <v>1420</v>
      </c>
      <c r="D57" s="17">
        <v>1712</v>
      </c>
      <c r="E57" s="17">
        <v>1739</v>
      </c>
      <c r="F57" s="17">
        <v>1646</v>
      </c>
      <c r="G57" s="17">
        <v>1702</v>
      </c>
      <c r="H57" s="17">
        <v>1473</v>
      </c>
      <c r="I57" s="17">
        <v>1970</v>
      </c>
      <c r="J57" s="17">
        <v>1657</v>
      </c>
      <c r="K57" s="17">
        <v>2665</v>
      </c>
      <c r="L57" s="17">
        <v>1997</v>
      </c>
      <c r="M57" s="17">
        <v>1044</v>
      </c>
      <c r="N57" s="17">
        <v>1950</v>
      </c>
      <c r="O57" s="17">
        <v>912</v>
      </c>
      <c r="P57" s="17">
        <v>789</v>
      </c>
      <c r="Q57" s="17">
        <v>393</v>
      </c>
      <c r="R57" s="17">
        <v>56</v>
      </c>
      <c r="S57" s="18">
        <v>23125</v>
      </c>
    </row>
    <row r="58" spans="2:19">
      <c r="B58" s="6" t="s">
        <v>20</v>
      </c>
      <c r="C58" s="17">
        <v>396</v>
      </c>
      <c r="D58" s="17">
        <v>333</v>
      </c>
      <c r="E58" s="17">
        <v>186</v>
      </c>
      <c r="F58" s="17">
        <v>546</v>
      </c>
      <c r="G58" s="17">
        <v>646</v>
      </c>
      <c r="H58" s="17">
        <v>548</v>
      </c>
      <c r="I58" s="17">
        <v>580</v>
      </c>
      <c r="J58" s="17">
        <v>797</v>
      </c>
      <c r="K58" s="17">
        <v>532</v>
      </c>
      <c r="L58" s="17">
        <v>511</v>
      </c>
      <c r="M58" s="17">
        <v>609</v>
      </c>
      <c r="N58" s="17">
        <v>437</v>
      </c>
      <c r="O58" s="17">
        <v>499</v>
      </c>
      <c r="P58" s="17">
        <v>213</v>
      </c>
      <c r="Q58" s="17">
        <v>143</v>
      </c>
      <c r="R58" s="17">
        <v>36</v>
      </c>
      <c r="S58" s="18">
        <v>7012</v>
      </c>
    </row>
    <row r="59" spans="2:19">
      <c r="B59" s="6" t="s">
        <v>21</v>
      </c>
      <c r="C59" s="17">
        <v>56</v>
      </c>
      <c r="D59" s="17">
        <v>72</v>
      </c>
      <c r="E59" s="17">
        <v>40</v>
      </c>
      <c r="F59" s="17">
        <v>46</v>
      </c>
      <c r="G59" s="17">
        <v>39</v>
      </c>
      <c r="H59" s="17">
        <v>9</v>
      </c>
      <c r="I59" s="17">
        <v>69</v>
      </c>
      <c r="J59" s="17">
        <v>46</v>
      </c>
      <c r="K59" s="17">
        <v>31</v>
      </c>
      <c r="L59" s="17">
        <v>63</v>
      </c>
      <c r="M59" s="17">
        <v>35</v>
      </c>
      <c r="N59" s="17">
        <v>29</v>
      </c>
      <c r="O59" s="17">
        <v>18</v>
      </c>
      <c r="P59" s="17">
        <v>28</v>
      </c>
      <c r="Q59" s="17">
        <v>13</v>
      </c>
      <c r="R59" s="17">
        <v>2</v>
      </c>
      <c r="S59" s="18">
        <v>596</v>
      </c>
    </row>
    <row r="60" spans="2:19">
      <c r="B60" s="6" t="s">
        <v>22</v>
      </c>
      <c r="C60" s="17">
        <v>1064</v>
      </c>
      <c r="D60" s="17">
        <v>578</v>
      </c>
      <c r="E60" s="17">
        <v>704</v>
      </c>
      <c r="F60" s="17">
        <v>596</v>
      </c>
      <c r="G60" s="17">
        <v>645</v>
      </c>
      <c r="H60" s="17">
        <v>867</v>
      </c>
      <c r="I60" s="17">
        <v>622</v>
      </c>
      <c r="J60" s="17">
        <v>600</v>
      </c>
      <c r="K60" s="17">
        <v>999</v>
      </c>
      <c r="L60" s="17">
        <v>937</v>
      </c>
      <c r="M60" s="17">
        <v>532</v>
      </c>
      <c r="N60" s="17">
        <v>475</v>
      </c>
      <c r="O60" s="17">
        <v>641</v>
      </c>
      <c r="P60" s="17">
        <v>348</v>
      </c>
      <c r="Q60" s="17">
        <v>165</v>
      </c>
      <c r="R60" s="17">
        <v>29</v>
      </c>
      <c r="S60" s="18">
        <v>9802</v>
      </c>
    </row>
    <row r="61" spans="2:19">
      <c r="B61" s="6" t="s">
        <v>23</v>
      </c>
      <c r="C61" s="17">
        <v>372</v>
      </c>
      <c r="D61" s="17">
        <v>455</v>
      </c>
      <c r="E61" s="17">
        <v>670</v>
      </c>
      <c r="F61" s="17">
        <v>722</v>
      </c>
      <c r="G61" s="17">
        <v>765</v>
      </c>
      <c r="H61" s="17">
        <v>679</v>
      </c>
      <c r="I61" s="17">
        <v>767</v>
      </c>
      <c r="J61" s="17">
        <v>635</v>
      </c>
      <c r="K61" s="17">
        <v>611</v>
      </c>
      <c r="L61" s="17">
        <v>671</v>
      </c>
      <c r="M61" s="17">
        <v>648</v>
      </c>
      <c r="N61" s="17">
        <v>674</v>
      </c>
      <c r="O61" s="17">
        <v>487</v>
      </c>
      <c r="P61" s="17">
        <v>413</v>
      </c>
      <c r="Q61" s="17">
        <v>179</v>
      </c>
      <c r="R61" s="17">
        <v>55</v>
      </c>
      <c r="S61" s="18">
        <v>8803</v>
      </c>
    </row>
    <row r="62" spans="2:19">
      <c r="B62" s="6" t="s">
        <v>24</v>
      </c>
      <c r="C62" s="17">
        <v>83</v>
      </c>
      <c r="D62" s="17">
        <v>60</v>
      </c>
      <c r="E62" s="17">
        <v>62</v>
      </c>
      <c r="F62" s="17">
        <v>70</v>
      </c>
      <c r="G62" s="17">
        <v>47</v>
      </c>
      <c r="H62" s="17">
        <v>123</v>
      </c>
      <c r="I62" s="17">
        <v>41</v>
      </c>
      <c r="J62" s="17">
        <v>43</v>
      </c>
      <c r="K62" s="17">
        <v>135</v>
      </c>
      <c r="L62" s="17">
        <v>68</v>
      </c>
      <c r="M62" s="17">
        <v>70</v>
      </c>
      <c r="N62" s="17">
        <v>35</v>
      </c>
      <c r="O62" s="17">
        <v>45</v>
      </c>
      <c r="P62" s="17">
        <v>80</v>
      </c>
      <c r="Q62" s="17">
        <v>13</v>
      </c>
      <c r="R62" s="17">
        <v>3</v>
      </c>
      <c r="S62" s="18">
        <v>978</v>
      </c>
    </row>
    <row r="63" spans="2:19">
      <c r="B63" s="6" t="s">
        <v>25</v>
      </c>
      <c r="C63" s="17">
        <v>692</v>
      </c>
      <c r="D63" s="17">
        <v>930</v>
      </c>
      <c r="E63" s="17">
        <v>766</v>
      </c>
      <c r="F63" s="17">
        <v>712</v>
      </c>
      <c r="G63" s="17">
        <v>1115</v>
      </c>
      <c r="H63" s="17">
        <v>955</v>
      </c>
      <c r="I63" s="17">
        <v>789</v>
      </c>
      <c r="J63" s="17">
        <v>688</v>
      </c>
      <c r="K63" s="17">
        <v>669</v>
      </c>
      <c r="L63" s="17">
        <v>640</v>
      </c>
      <c r="M63" s="17">
        <v>851</v>
      </c>
      <c r="N63" s="17">
        <v>798</v>
      </c>
      <c r="O63" s="17">
        <v>636</v>
      </c>
      <c r="P63" s="17">
        <v>447</v>
      </c>
      <c r="Q63" s="17">
        <v>365</v>
      </c>
      <c r="R63" s="17">
        <v>44</v>
      </c>
      <c r="S63" s="18">
        <v>11097</v>
      </c>
    </row>
    <row r="64" spans="2:19">
      <c r="B64" s="8" t="s">
        <v>26</v>
      </c>
      <c r="C64" s="19">
        <v>8460</v>
      </c>
      <c r="D64" s="19">
        <v>8707</v>
      </c>
      <c r="E64" s="19">
        <v>8172</v>
      </c>
      <c r="F64" s="19">
        <v>7851</v>
      </c>
      <c r="G64" s="19">
        <v>9144</v>
      </c>
      <c r="H64" s="19">
        <v>8672</v>
      </c>
      <c r="I64" s="19">
        <v>9014</v>
      </c>
      <c r="J64" s="19">
        <v>8300</v>
      </c>
      <c r="K64" s="19">
        <v>9649</v>
      </c>
      <c r="L64" s="19">
        <v>8532</v>
      </c>
      <c r="M64" s="19">
        <v>7540</v>
      </c>
      <c r="N64" s="19">
        <v>8898</v>
      </c>
      <c r="O64" s="19">
        <v>7262</v>
      </c>
      <c r="P64" s="19">
        <v>5235</v>
      </c>
      <c r="Q64" s="19">
        <v>3024</v>
      </c>
      <c r="R64" s="19">
        <v>527</v>
      </c>
      <c r="S64" s="19">
        <v>118987</v>
      </c>
    </row>
    <row r="65" spans="2:19">
      <c r="B65" s="1" t="s">
        <v>166</v>
      </c>
    </row>
    <row r="66" spans="2:19">
      <c r="B66" s="1" t="s">
        <v>27</v>
      </c>
    </row>
    <row r="69" spans="2:19" ht="20.399999999999999" customHeight="1">
      <c r="B69" s="3" t="s">
        <v>68</v>
      </c>
    </row>
    <row r="71" spans="2:19">
      <c r="B71" s="4" t="s">
        <v>0</v>
      </c>
      <c r="C71" s="4">
        <v>1981</v>
      </c>
      <c r="D71" s="4">
        <v>1982</v>
      </c>
      <c r="E71" s="4">
        <v>1983</v>
      </c>
      <c r="F71" s="4">
        <v>1984</v>
      </c>
      <c r="G71" s="4">
        <v>1985</v>
      </c>
      <c r="H71" s="4">
        <v>1986</v>
      </c>
      <c r="I71" s="4">
        <v>1987</v>
      </c>
      <c r="J71" s="4">
        <v>1988</v>
      </c>
      <c r="K71" s="4">
        <v>1989</v>
      </c>
      <c r="L71" s="4">
        <v>1990</v>
      </c>
      <c r="M71" s="4">
        <v>1991</v>
      </c>
      <c r="N71" s="4">
        <v>1992</v>
      </c>
      <c r="O71" s="4">
        <v>1993</v>
      </c>
      <c r="P71" s="4">
        <v>1994</v>
      </c>
      <c r="Q71" s="4">
        <v>1995</v>
      </c>
      <c r="R71" s="4">
        <v>1996</v>
      </c>
      <c r="S71" s="5" t="s">
        <v>28</v>
      </c>
    </row>
    <row r="72" spans="2:19">
      <c r="B72" s="6" t="s">
        <v>2</v>
      </c>
      <c r="C72" s="41">
        <v>2.4615384615384617</v>
      </c>
      <c r="D72" s="41">
        <v>7.8181818181818183</v>
      </c>
      <c r="E72" s="41">
        <v>5.25</v>
      </c>
      <c r="F72" s="41">
        <v>5.4042553191489358</v>
      </c>
      <c r="G72" s="41">
        <v>3.858974358974359</v>
      </c>
      <c r="H72" s="41">
        <v>4.53125</v>
      </c>
      <c r="I72" s="41">
        <v>4.9113924050632916</v>
      </c>
      <c r="J72" s="41">
        <v>3.8271604938271606</v>
      </c>
      <c r="K72" s="41">
        <v>3.9014084507042255</v>
      </c>
      <c r="L72" s="41">
        <v>3.4303797468354431</v>
      </c>
      <c r="M72" s="41">
        <v>2.5108695652173911</v>
      </c>
      <c r="N72" s="41">
        <v>2.5094339622641511</v>
      </c>
      <c r="O72" s="41">
        <v>2.7122302158273381</v>
      </c>
      <c r="P72" s="41">
        <v>1.1200000000000001</v>
      </c>
      <c r="Q72" s="41">
        <v>0.7448275862068966</v>
      </c>
      <c r="R72" s="41">
        <v>6.4220183486238536E-2</v>
      </c>
      <c r="S72" s="42">
        <v>2.9063926940639271</v>
      </c>
    </row>
    <row r="73" spans="2:19">
      <c r="B73" s="6" t="s">
        <v>3</v>
      </c>
      <c r="C73" s="41">
        <v>19</v>
      </c>
      <c r="D73" s="41">
        <v>18.566666666666666</v>
      </c>
      <c r="E73" s="41">
        <v>17.739130434782609</v>
      </c>
      <c r="F73" s="41">
        <v>15.862068965517242</v>
      </c>
      <c r="G73" s="41">
        <v>14.741935483870968</v>
      </c>
      <c r="H73" s="41">
        <v>12.134615384615385</v>
      </c>
      <c r="I73" s="41">
        <v>5.5909090909090908</v>
      </c>
      <c r="J73" s="41">
        <v>13.560975609756097</v>
      </c>
      <c r="K73" s="41">
        <v>11.114754098360656</v>
      </c>
      <c r="L73" s="41">
        <v>10</v>
      </c>
      <c r="M73" s="41">
        <v>6.8815789473684212</v>
      </c>
      <c r="N73" s="41">
        <v>7.6206896551724137</v>
      </c>
      <c r="O73" s="41">
        <v>5.323943661971831</v>
      </c>
      <c r="P73" s="41">
        <v>4.5140186915887854</v>
      </c>
      <c r="Q73" s="41">
        <v>2.098901098901099</v>
      </c>
      <c r="R73" s="41">
        <v>0.24324324324324326</v>
      </c>
      <c r="S73" s="42">
        <v>7.5700534759358291</v>
      </c>
    </row>
    <row r="74" spans="2:19">
      <c r="B74" s="6" t="s">
        <v>4</v>
      </c>
      <c r="C74" s="41">
        <v>12.25</v>
      </c>
      <c r="D74" s="41">
        <v>23.846153846153847</v>
      </c>
      <c r="E74" s="41">
        <v>12.444444444444445</v>
      </c>
      <c r="F74" s="41">
        <v>13.193548387096774</v>
      </c>
      <c r="G74" s="41">
        <v>9.8378378378378386</v>
      </c>
      <c r="H74" s="41">
        <v>19.7</v>
      </c>
      <c r="I74" s="41">
        <v>13.292682926829269</v>
      </c>
      <c r="J74" s="41">
        <v>8.258064516129032</v>
      </c>
      <c r="K74" s="41">
        <v>10.15625</v>
      </c>
      <c r="L74" s="41">
        <v>12.590909090909092</v>
      </c>
      <c r="M74" s="41">
        <v>8.6666666666666661</v>
      </c>
      <c r="N74" s="41">
        <v>18.773584905660378</v>
      </c>
      <c r="O74" s="41">
        <v>9.02</v>
      </c>
      <c r="P74" s="41">
        <v>4.4242424242424239</v>
      </c>
      <c r="Q74" s="41">
        <v>2.1267605633802815</v>
      </c>
      <c r="R74" s="41">
        <v>0.54794520547945202</v>
      </c>
      <c r="S74" s="42">
        <v>9.6158631415241054</v>
      </c>
    </row>
    <row r="75" spans="2:19">
      <c r="B75" s="6" t="s">
        <v>5</v>
      </c>
      <c r="C75" s="41">
        <v>17.353846153846153</v>
      </c>
      <c r="D75" s="41">
        <v>11.491525423728813</v>
      </c>
      <c r="E75" s="41">
        <v>19.17910447761194</v>
      </c>
      <c r="F75" s="41">
        <v>14.949367088607595</v>
      </c>
      <c r="G75" s="41">
        <v>11.123076923076923</v>
      </c>
      <c r="H75" s="41">
        <v>15.686046511627907</v>
      </c>
      <c r="I75" s="41">
        <v>10.733333333333333</v>
      </c>
      <c r="J75" s="41">
        <v>9.3867924528301891</v>
      </c>
      <c r="K75" s="41">
        <v>8.85</v>
      </c>
      <c r="L75" s="41">
        <v>7.3364485981308407</v>
      </c>
      <c r="M75" s="41">
        <v>5.9481481481481477</v>
      </c>
      <c r="N75" s="41">
        <v>4.7428571428571429</v>
      </c>
      <c r="O75" s="41">
        <v>3.9941520467836256</v>
      </c>
      <c r="P75" s="41">
        <v>2.3385416666666665</v>
      </c>
      <c r="Q75" s="41">
        <v>1.2231075697211156</v>
      </c>
      <c r="R75" s="41">
        <v>0.21698113207547171</v>
      </c>
      <c r="S75" s="42">
        <v>6.7108860759493671</v>
      </c>
    </row>
    <row r="76" spans="2:19">
      <c r="B76" s="6" t="s">
        <v>6</v>
      </c>
      <c r="C76" s="41">
        <v>2.6785714285714284</v>
      </c>
      <c r="D76" s="41">
        <v>4.1794871794871797</v>
      </c>
      <c r="E76" s="41">
        <v>2.0357142857142856</v>
      </c>
      <c r="F76" s="41">
        <v>1</v>
      </c>
      <c r="G76" s="41">
        <v>4.1428571428571432</v>
      </c>
      <c r="H76" s="41">
        <v>3.7428571428571429</v>
      </c>
      <c r="I76" s="41">
        <v>3.6086956521739131</v>
      </c>
      <c r="J76" s="41">
        <v>2.7083333333333335</v>
      </c>
      <c r="K76" s="41">
        <v>1.1904761904761905</v>
      </c>
      <c r="L76" s="41">
        <v>1.3</v>
      </c>
      <c r="M76" s="41">
        <v>2.5</v>
      </c>
      <c r="N76" s="41">
        <v>2.1836734693877551</v>
      </c>
      <c r="O76" s="41">
        <v>2.0249999999999999</v>
      </c>
      <c r="P76" s="41">
        <v>0.76415094339622647</v>
      </c>
      <c r="Q76" s="41">
        <v>0.27184466019417475</v>
      </c>
      <c r="R76" s="41">
        <v>0.13333333333333333</v>
      </c>
      <c r="S76" s="42">
        <v>1.543010752688172</v>
      </c>
    </row>
    <row r="77" spans="2:19">
      <c r="B77" s="6" t="s">
        <v>7</v>
      </c>
      <c r="C77" s="41">
        <v>47</v>
      </c>
      <c r="D77" s="41">
        <v>5.666666666666667</v>
      </c>
      <c r="E77" s="41">
        <v>1.6666666666666667</v>
      </c>
      <c r="F77" s="41">
        <v>6.2</v>
      </c>
      <c r="G77" s="41">
        <v>10.5</v>
      </c>
      <c r="H77" s="41">
        <v>0.5</v>
      </c>
      <c r="I77" s="41">
        <v>0</v>
      </c>
      <c r="J77" s="41">
        <v>0.33333333333333331</v>
      </c>
      <c r="K77" s="41">
        <v>3.6</v>
      </c>
      <c r="L77" s="41">
        <v>2.6666666666666665</v>
      </c>
      <c r="M77" s="41">
        <v>0.6</v>
      </c>
      <c r="N77" s="41">
        <v>4</v>
      </c>
      <c r="O77" s="41">
        <v>1.6666666666666667</v>
      </c>
      <c r="P77" s="41">
        <v>0.5714285714285714</v>
      </c>
      <c r="Q77" s="41">
        <v>0.25</v>
      </c>
      <c r="R77" s="41">
        <v>0</v>
      </c>
      <c r="S77" s="42">
        <v>3.1805555555555554</v>
      </c>
    </row>
    <row r="78" spans="2:19">
      <c r="B78" s="6" t="s">
        <v>8</v>
      </c>
      <c r="C78" s="41">
        <v>7</v>
      </c>
      <c r="D78" s="41">
        <v>8.7826086956521738</v>
      </c>
      <c r="E78" s="41">
        <v>7.5</v>
      </c>
      <c r="F78" s="41">
        <v>6.3529411764705879</v>
      </c>
      <c r="G78" s="41">
        <v>6.333333333333333</v>
      </c>
      <c r="H78" s="41">
        <v>7.6363636363636367</v>
      </c>
      <c r="I78" s="41">
        <v>7.0270270270270272</v>
      </c>
      <c r="J78" s="41">
        <v>7.4</v>
      </c>
      <c r="K78" s="41">
        <v>4.7619047619047619</v>
      </c>
      <c r="L78" s="41">
        <v>5.6727272727272728</v>
      </c>
      <c r="M78" s="41">
        <v>3.6666666666666665</v>
      </c>
      <c r="N78" s="41">
        <v>4.9852941176470589</v>
      </c>
      <c r="O78" s="41">
        <v>3.0540540540540539</v>
      </c>
      <c r="P78" s="41">
        <v>1.96</v>
      </c>
      <c r="Q78" s="41">
        <v>0.78640776699029125</v>
      </c>
      <c r="R78" s="41">
        <v>0.15929203539823009</v>
      </c>
      <c r="S78" s="42">
        <v>3.7515225334957369</v>
      </c>
    </row>
    <row r="79" spans="2:19">
      <c r="B79" s="6" t="s">
        <v>9</v>
      </c>
      <c r="C79" s="41">
        <v>0.1875</v>
      </c>
      <c r="D79" s="41">
        <v>3.625</v>
      </c>
      <c r="E79" s="41">
        <v>8.5</v>
      </c>
      <c r="F79" s="41">
        <v>0.61111111111111116</v>
      </c>
      <c r="G79" s="41">
        <v>6.5</v>
      </c>
      <c r="H79" s="41">
        <v>1.6666666666666667</v>
      </c>
      <c r="I79" s="41">
        <v>4</v>
      </c>
      <c r="J79" s="41">
        <v>2.125</v>
      </c>
      <c r="K79" s="41">
        <v>3.8</v>
      </c>
      <c r="L79" s="41">
        <v>2.4285714285714284</v>
      </c>
      <c r="M79" s="41">
        <v>0.72727272727272729</v>
      </c>
      <c r="N79" s="41">
        <v>1.125</v>
      </c>
      <c r="O79" s="41">
        <v>2</v>
      </c>
      <c r="P79" s="41">
        <v>0.92307692307692313</v>
      </c>
      <c r="Q79" s="41">
        <v>0.27272727272727271</v>
      </c>
      <c r="R79" s="41">
        <v>0.23076923076923078</v>
      </c>
      <c r="S79" s="42">
        <v>2.3601895734597158</v>
      </c>
    </row>
    <row r="80" spans="2:19">
      <c r="B80" s="6" t="s">
        <v>10</v>
      </c>
      <c r="C80" s="41">
        <v>2</v>
      </c>
      <c r="D80" s="41">
        <v>3.3333333333333335</v>
      </c>
      <c r="E80" s="41">
        <v>7.5</v>
      </c>
      <c r="F80" s="44" t="s">
        <v>29</v>
      </c>
      <c r="G80" s="44" t="s">
        <v>29</v>
      </c>
      <c r="H80" s="44" t="s">
        <v>29</v>
      </c>
      <c r="I80" s="41">
        <v>5.666666666666667</v>
      </c>
      <c r="J80" s="44" t="s">
        <v>29</v>
      </c>
      <c r="K80" s="41">
        <v>0</v>
      </c>
      <c r="L80" s="41">
        <v>0</v>
      </c>
      <c r="M80" s="41">
        <v>0</v>
      </c>
      <c r="N80" s="44" t="s">
        <v>29</v>
      </c>
      <c r="O80" s="41">
        <v>0.8</v>
      </c>
      <c r="P80" s="41">
        <v>0.25</v>
      </c>
      <c r="Q80" s="41">
        <v>0</v>
      </c>
      <c r="R80" s="41">
        <v>0</v>
      </c>
      <c r="S80" s="42">
        <v>2.04</v>
      </c>
    </row>
    <row r="81" spans="2:19">
      <c r="B81" s="6" t="s">
        <v>11</v>
      </c>
      <c r="C81" s="41">
        <v>8.1666666666666661</v>
      </c>
      <c r="D81" s="41">
        <v>7.541666666666667</v>
      </c>
      <c r="E81" s="41">
        <v>9</v>
      </c>
      <c r="F81" s="41">
        <v>6.84</v>
      </c>
      <c r="G81" s="41">
        <v>11.525</v>
      </c>
      <c r="H81" s="41">
        <v>4.6923076923076925</v>
      </c>
      <c r="I81" s="41">
        <v>6.4897959183673466</v>
      </c>
      <c r="J81" s="41">
        <v>5.2368421052631575</v>
      </c>
      <c r="K81" s="41">
        <v>5.2820512820512819</v>
      </c>
      <c r="L81" s="41">
        <v>6.2666666666666666</v>
      </c>
      <c r="M81" s="41">
        <v>2.9454545454545453</v>
      </c>
      <c r="N81" s="41">
        <v>3.3030303030303032</v>
      </c>
      <c r="O81" s="41">
        <v>3.0786516853932584</v>
      </c>
      <c r="P81" s="41">
        <v>2.1333333333333333</v>
      </c>
      <c r="Q81" s="41">
        <v>0.88505747126436785</v>
      </c>
      <c r="R81" s="41">
        <v>0.11428571428571428</v>
      </c>
      <c r="S81" s="42">
        <v>4.0050761421319798</v>
      </c>
    </row>
    <row r="82" spans="2:19">
      <c r="B82" s="6" t="s">
        <v>12</v>
      </c>
      <c r="C82" s="41">
        <v>17.962616822429908</v>
      </c>
      <c r="D82" s="41">
        <v>9.9285714285714288</v>
      </c>
      <c r="E82" s="41">
        <v>7.5123966942148757</v>
      </c>
      <c r="F82" s="41">
        <v>7.1678321678321675</v>
      </c>
      <c r="G82" s="41">
        <v>7.8922155688622757</v>
      </c>
      <c r="H82" s="41">
        <v>6.0326797385620914</v>
      </c>
      <c r="I82" s="41">
        <v>7.6111111111111107</v>
      </c>
      <c r="J82" s="41">
        <v>7.1878453038674035</v>
      </c>
      <c r="K82" s="41">
        <v>6.187817258883249</v>
      </c>
      <c r="L82" s="41">
        <v>5.4741784037558689</v>
      </c>
      <c r="M82" s="41">
        <v>5.6355932203389827</v>
      </c>
      <c r="N82" s="41">
        <v>3.1294416243654823</v>
      </c>
      <c r="O82" s="41">
        <v>2.708920187793427</v>
      </c>
      <c r="P82" s="41">
        <v>2.2708757637474544</v>
      </c>
      <c r="Q82" s="41">
        <v>1.5125899280575539</v>
      </c>
      <c r="R82" s="41">
        <v>0.18827160493827161</v>
      </c>
      <c r="S82" s="42">
        <v>4.2029554375432925</v>
      </c>
    </row>
    <row r="83" spans="2:19">
      <c r="B83" s="6" t="s">
        <v>13</v>
      </c>
      <c r="C83" s="41">
        <v>6.12</v>
      </c>
      <c r="D83" s="41">
        <v>9.5384615384615383</v>
      </c>
      <c r="E83" s="41">
        <v>17.03125</v>
      </c>
      <c r="F83" s="41">
        <v>5.9090909090909092</v>
      </c>
      <c r="G83" s="41">
        <v>14.866666666666667</v>
      </c>
      <c r="H83" s="41">
        <v>10.739130434782609</v>
      </c>
      <c r="I83" s="41">
        <v>5.84</v>
      </c>
      <c r="J83" s="41">
        <v>7.903225806451613</v>
      </c>
      <c r="K83" s="41">
        <v>6.8604651162790695</v>
      </c>
      <c r="L83" s="41">
        <v>4.8648648648648649</v>
      </c>
      <c r="M83" s="41">
        <v>5.104166666666667</v>
      </c>
      <c r="N83" s="41">
        <v>6.9803921568627452</v>
      </c>
      <c r="O83" s="41">
        <v>7.7017543859649127</v>
      </c>
      <c r="P83" s="41">
        <v>1.904109589041096</v>
      </c>
      <c r="Q83" s="41">
        <v>1.064516129032258</v>
      </c>
      <c r="R83" s="41">
        <v>0.10975609756097561</v>
      </c>
      <c r="S83" s="42">
        <v>5.6189111747850999</v>
      </c>
    </row>
    <row r="84" spans="2:19">
      <c r="B84" s="6" t="s">
        <v>14</v>
      </c>
      <c r="C84" s="41">
        <v>3.4482758620689653</v>
      </c>
      <c r="D84" s="41">
        <v>13.027027027027026</v>
      </c>
      <c r="E84" s="41">
        <v>5.2424242424242422</v>
      </c>
      <c r="F84" s="41">
        <v>3.8378378378378377</v>
      </c>
      <c r="G84" s="41">
        <v>4.6938775510204085</v>
      </c>
      <c r="H84" s="41">
        <v>4.0535714285714288</v>
      </c>
      <c r="I84" s="41">
        <v>3.704225352112676</v>
      </c>
      <c r="J84" s="41">
        <v>2.3673469387755102</v>
      </c>
      <c r="K84" s="41">
        <v>2.2280701754385963</v>
      </c>
      <c r="L84" s="41">
        <v>4.7391304347826084</v>
      </c>
      <c r="M84" s="41">
        <v>1.8850574712643677</v>
      </c>
      <c r="N84" s="41">
        <v>2.7236842105263159</v>
      </c>
      <c r="O84" s="41">
        <v>1.92</v>
      </c>
      <c r="P84" s="41">
        <v>0.98245614035087714</v>
      </c>
      <c r="Q84" s="41">
        <v>0.57692307692307687</v>
      </c>
      <c r="R84" s="41">
        <v>0.1</v>
      </c>
      <c r="S84" s="42">
        <v>2.5170357751277681</v>
      </c>
    </row>
    <row r="85" spans="2:19">
      <c r="B85" s="6" t="s">
        <v>15</v>
      </c>
      <c r="C85" s="41">
        <v>37.615384615384613</v>
      </c>
      <c r="D85" s="41">
        <v>8.3000000000000007</v>
      </c>
      <c r="E85" s="41">
        <v>13.285714285714286</v>
      </c>
      <c r="F85" s="41">
        <v>14.272727272727273</v>
      </c>
      <c r="G85" s="41">
        <v>21.214285714285715</v>
      </c>
      <c r="H85" s="41">
        <v>18.5</v>
      </c>
      <c r="I85" s="41">
        <v>14.909090909090908</v>
      </c>
      <c r="J85" s="41">
        <v>21</v>
      </c>
      <c r="K85" s="41">
        <v>25</v>
      </c>
      <c r="L85" s="41">
        <v>13.375</v>
      </c>
      <c r="M85" s="41">
        <v>13.4</v>
      </c>
      <c r="N85" s="41">
        <v>8.7222222222222214</v>
      </c>
      <c r="O85" s="41">
        <v>7.2666666666666666</v>
      </c>
      <c r="P85" s="41">
        <v>7.5714285714285712</v>
      </c>
      <c r="Q85" s="41">
        <v>2.28125</v>
      </c>
      <c r="R85" s="41">
        <v>0.20588235294117646</v>
      </c>
      <c r="S85" s="42">
        <v>11.880149812734082</v>
      </c>
    </row>
    <row r="86" spans="2:19">
      <c r="B86" s="6" t="s">
        <v>16</v>
      </c>
      <c r="C86" s="41">
        <v>1</v>
      </c>
      <c r="D86" s="44" t="s">
        <v>29</v>
      </c>
      <c r="E86" s="41">
        <v>2</v>
      </c>
      <c r="F86" s="44" t="s">
        <v>29</v>
      </c>
      <c r="G86" s="44" t="s">
        <v>29</v>
      </c>
      <c r="H86" s="44">
        <v>0</v>
      </c>
      <c r="I86" s="44" t="s">
        <v>29</v>
      </c>
      <c r="J86" s="44" t="s">
        <v>29</v>
      </c>
      <c r="K86" s="44" t="s">
        <v>29</v>
      </c>
      <c r="L86" s="44">
        <v>0</v>
      </c>
      <c r="M86" s="44" t="s">
        <v>29</v>
      </c>
      <c r="N86" s="44">
        <v>0</v>
      </c>
      <c r="O86" s="44" t="s">
        <v>29</v>
      </c>
      <c r="P86" s="44" t="s">
        <v>29</v>
      </c>
      <c r="Q86" s="44" t="s">
        <v>29</v>
      </c>
      <c r="R86" s="44">
        <v>0</v>
      </c>
      <c r="S86" s="42">
        <v>0.5714285714285714</v>
      </c>
    </row>
    <row r="87" spans="2:19">
      <c r="B87" s="6" t="s">
        <v>17</v>
      </c>
      <c r="C87" s="41">
        <v>11.722222222222221</v>
      </c>
      <c r="D87" s="41">
        <v>9.3529411764705888</v>
      </c>
      <c r="E87" s="41">
        <v>10.833333333333334</v>
      </c>
      <c r="F87" s="41">
        <v>4.2173913043478262</v>
      </c>
      <c r="G87" s="41">
        <v>9.125</v>
      </c>
      <c r="H87" s="41">
        <v>3.04</v>
      </c>
      <c r="I87" s="41">
        <v>6.8214285714285712</v>
      </c>
      <c r="J87" s="41">
        <v>3.0571428571428569</v>
      </c>
      <c r="K87" s="41">
        <v>2.8</v>
      </c>
      <c r="L87" s="41">
        <v>2.903225806451613</v>
      </c>
      <c r="M87" s="41">
        <v>2.1555555555555554</v>
      </c>
      <c r="N87" s="41">
        <v>1.2894736842105263</v>
      </c>
      <c r="O87" s="41">
        <v>0.7857142857142857</v>
      </c>
      <c r="P87" s="41">
        <v>0.7567567567567568</v>
      </c>
      <c r="Q87" s="41">
        <v>0.44444444444444442</v>
      </c>
      <c r="R87" s="41">
        <v>1.5625E-2</v>
      </c>
      <c r="S87" s="42">
        <v>3.2128099173553717</v>
      </c>
    </row>
    <row r="88" spans="2:19">
      <c r="B88" s="6" t="s">
        <v>18</v>
      </c>
      <c r="C88" s="41">
        <v>5.7142857142857144</v>
      </c>
      <c r="D88" s="41">
        <v>11.333333333333334</v>
      </c>
      <c r="E88" s="41">
        <v>4.333333333333333</v>
      </c>
      <c r="F88" s="41">
        <v>3</v>
      </c>
      <c r="G88" s="41">
        <v>5.1304347826086953</v>
      </c>
      <c r="H88" s="41">
        <v>3.48</v>
      </c>
      <c r="I88" s="41">
        <v>5.6551724137931032</v>
      </c>
      <c r="J88" s="41">
        <v>3.4583333333333335</v>
      </c>
      <c r="K88" s="41">
        <v>3.8125</v>
      </c>
      <c r="L88" s="41">
        <v>3.8510638297872339</v>
      </c>
      <c r="M88" s="41">
        <v>2.7021276595744679</v>
      </c>
      <c r="N88" s="41">
        <v>1.9104477611940298</v>
      </c>
      <c r="O88" s="41">
        <v>3.1038961038961039</v>
      </c>
      <c r="P88" s="41">
        <v>1.211111111111111</v>
      </c>
      <c r="Q88" s="41">
        <v>0.60227272727272729</v>
      </c>
      <c r="R88" s="41">
        <v>0.112</v>
      </c>
      <c r="S88" s="42">
        <v>2.4667571234735415</v>
      </c>
    </row>
    <row r="89" spans="2:19">
      <c r="B89" s="6" t="s">
        <v>19</v>
      </c>
      <c r="C89" s="41">
        <v>4.6864686468646868</v>
      </c>
      <c r="D89" s="41">
        <v>6.1805054151624548</v>
      </c>
      <c r="E89" s="41">
        <v>5.6278317152103563</v>
      </c>
      <c r="F89" s="41">
        <v>6.7736625514403288</v>
      </c>
      <c r="G89" s="41">
        <v>6.280442804428044</v>
      </c>
      <c r="H89" s="41">
        <v>4.8936877076411962</v>
      </c>
      <c r="I89" s="41">
        <v>7.2161172161172162</v>
      </c>
      <c r="J89" s="41">
        <v>6.6280000000000001</v>
      </c>
      <c r="K89" s="41">
        <v>8.328125</v>
      </c>
      <c r="L89" s="41">
        <v>6.5048859934853418</v>
      </c>
      <c r="M89" s="41">
        <v>3.939622641509434</v>
      </c>
      <c r="N89" s="41">
        <v>5.5714285714285712</v>
      </c>
      <c r="O89" s="41">
        <v>3.3653136531365315</v>
      </c>
      <c r="P89" s="41">
        <v>2.6212624584717608</v>
      </c>
      <c r="Q89" s="41">
        <v>1.2476190476190476</v>
      </c>
      <c r="R89" s="41">
        <v>0.1154639175257732</v>
      </c>
      <c r="S89" s="42">
        <v>4.7769055980169384</v>
      </c>
    </row>
    <row r="90" spans="2:19">
      <c r="B90" s="6" t="s">
        <v>20</v>
      </c>
      <c r="C90" s="41">
        <v>24.75</v>
      </c>
      <c r="D90" s="41">
        <v>16.649999999999999</v>
      </c>
      <c r="E90" s="41">
        <v>8.0869565217391308</v>
      </c>
      <c r="F90" s="41">
        <v>18.827586206896552</v>
      </c>
      <c r="G90" s="41">
        <v>19</v>
      </c>
      <c r="H90" s="41">
        <v>13.047619047619047</v>
      </c>
      <c r="I90" s="41">
        <v>11.6</v>
      </c>
      <c r="J90" s="41">
        <v>16.26530612244898</v>
      </c>
      <c r="K90" s="41">
        <v>8.8666666666666671</v>
      </c>
      <c r="L90" s="41">
        <v>8.241935483870968</v>
      </c>
      <c r="M90" s="41">
        <v>9.08955223880597</v>
      </c>
      <c r="N90" s="41">
        <v>6.0694444444444446</v>
      </c>
      <c r="O90" s="41">
        <v>6.1604938271604937</v>
      </c>
      <c r="P90" s="41">
        <v>2.8783783783783785</v>
      </c>
      <c r="Q90" s="41">
        <v>1.2434782608695651</v>
      </c>
      <c r="R90" s="41">
        <v>0.36363636363636365</v>
      </c>
      <c r="S90" s="42">
        <v>7.8521836506159017</v>
      </c>
    </row>
    <row r="91" spans="2:19">
      <c r="B91" s="6" t="s">
        <v>21</v>
      </c>
      <c r="C91" s="41">
        <v>5.6</v>
      </c>
      <c r="D91" s="41">
        <v>7.2</v>
      </c>
      <c r="E91" s="41">
        <v>5.7142857142857144</v>
      </c>
      <c r="F91" s="41">
        <v>4.1818181818181817</v>
      </c>
      <c r="G91" s="41">
        <v>3.5454545454545454</v>
      </c>
      <c r="H91" s="41">
        <v>1.2857142857142858</v>
      </c>
      <c r="I91" s="41">
        <v>4.5999999999999996</v>
      </c>
      <c r="J91" s="41">
        <v>4.5999999999999996</v>
      </c>
      <c r="K91" s="41">
        <v>2.2142857142857144</v>
      </c>
      <c r="L91" s="41">
        <v>3.9375</v>
      </c>
      <c r="M91" s="41">
        <v>1.9444444444444444</v>
      </c>
      <c r="N91" s="41">
        <v>1.3809523809523809</v>
      </c>
      <c r="O91" s="41">
        <v>0.78260869565217395</v>
      </c>
      <c r="P91" s="41">
        <v>1.4736842105263157</v>
      </c>
      <c r="Q91" s="41">
        <v>0.52</v>
      </c>
      <c r="R91" s="41">
        <v>5.8823529411764705E-2</v>
      </c>
      <c r="S91" s="42">
        <v>2.3745019920318726</v>
      </c>
    </row>
    <row r="92" spans="2:19">
      <c r="B92" s="6" t="s">
        <v>22</v>
      </c>
      <c r="C92" s="41">
        <v>20.862745098039216</v>
      </c>
      <c r="D92" s="41">
        <v>14.097560975609756</v>
      </c>
      <c r="E92" s="41">
        <v>14.08</v>
      </c>
      <c r="F92" s="41">
        <v>11.037037037037036</v>
      </c>
      <c r="G92" s="41">
        <v>14.333333333333334</v>
      </c>
      <c r="H92" s="41">
        <v>14.948275862068966</v>
      </c>
      <c r="I92" s="41">
        <v>11.961538461538462</v>
      </c>
      <c r="J92" s="41">
        <v>12.5</v>
      </c>
      <c r="K92" s="41">
        <v>12.036144578313253</v>
      </c>
      <c r="L92" s="41">
        <v>11.860759493670885</v>
      </c>
      <c r="M92" s="41">
        <v>6.8205128205128203</v>
      </c>
      <c r="N92" s="41">
        <v>7.1969696969696972</v>
      </c>
      <c r="O92" s="41">
        <v>6.41</v>
      </c>
      <c r="P92" s="41">
        <v>3.3461538461538463</v>
      </c>
      <c r="Q92" s="41">
        <v>1.3983050847457628</v>
      </c>
      <c r="R92" s="41">
        <v>0.27619047619047621</v>
      </c>
      <c r="S92" s="42">
        <v>8.6590106007067131</v>
      </c>
    </row>
    <row r="93" spans="2:19">
      <c r="B93" s="6" t="s">
        <v>23</v>
      </c>
      <c r="C93" s="41">
        <v>6.4137931034482758</v>
      </c>
      <c r="D93" s="41">
        <v>7.7118644067796609</v>
      </c>
      <c r="E93" s="41">
        <v>7.7906976744186043</v>
      </c>
      <c r="F93" s="41">
        <v>6.6851851851851851</v>
      </c>
      <c r="G93" s="41">
        <v>6.7105263157894735</v>
      </c>
      <c r="H93" s="41">
        <v>5.475806451612903</v>
      </c>
      <c r="I93" s="41">
        <v>5.7238805970149258</v>
      </c>
      <c r="J93" s="41">
        <v>3.9937106918238992</v>
      </c>
      <c r="K93" s="41">
        <v>3.9675324675324677</v>
      </c>
      <c r="L93" s="41">
        <v>3.947058823529412</v>
      </c>
      <c r="M93" s="41">
        <v>3.3926701570680629</v>
      </c>
      <c r="N93" s="41">
        <v>2.622568093385214</v>
      </c>
      <c r="O93" s="41">
        <v>1.948</v>
      </c>
      <c r="P93" s="41">
        <v>1.2553191489361701</v>
      </c>
      <c r="Q93" s="41">
        <v>0.46614583333333331</v>
      </c>
      <c r="R93" s="41">
        <v>0.14397905759162305</v>
      </c>
      <c r="S93" s="42">
        <v>2.9749915511997296</v>
      </c>
    </row>
    <row r="94" spans="2:19">
      <c r="B94" s="6" t="s">
        <v>24</v>
      </c>
      <c r="C94" s="41">
        <v>6.384615384615385</v>
      </c>
      <c r="D94" s="41">
        <v>4.2857142857142856</v>
      </c>
      <c r="E94" s="41">
        <v>3.4444444444444446</v>
      </c>
      <c r="F94" s="41">
        <v>4.375</v>
      </c>
      <c r="G94" s="41">
        <v>1.2702702702702702</v>
      </c>
      <c r="H94" s="41">
        <v>2.86046511627907</v>
      </c>
      <c r="I94" s="41">
        <v>1.3666666666666667</v>
      </c>
      <c r="J94" s="41">
        <v>0.91489361702127658</v>
      </c>
      <c r="K94" s="41">
        <v>2.8125</v>
      </c>
      <c r="L94" s="41">
        <v>1.446808510638298</v>
      </c>
      <c r="M94" s="41">
        <v>1.6279069767441861</v>
      </c>
      <c r="N94" s="41">
        <v>0.92105263157894735</v>
      </c>
      <c r="O94" s="41">
        <v>0.86538461538461542</v>
      </c>
      <c r="P94" s="41">
        <v>0.898876404494382</v>
      </c>
      <c r="Q94" s="41">
        <v>0.18571428571428572</v>
      </c>
      <c r="R94" s="41">
        <v>3.1914893617021274E-2</v>
      </c>
      <c r="S94" s="42">
        <v>1.3991416309012876</v>
      </c>
    </row>
    <row r="95" spans="2:19">
      <c r="B95" s="6" t="s">
        <v>25</v>
      </c>
      <c r="C95" s="41">
        <v>8.9870129870129869</v>
      </c>
      <c r="D95" s="41">
        <v>10.568181818181818</v>
      </c>
      <c r="E95" s="41">
        <v>8.236559139784946</v>
      </c>
      <c r="F95" s="41">
        <v>8.4761904761904763</v>
      </c>
      <c r="G95" s="41">
        <v>9.8672566371681416</v>
      </c>
      <c r="H95" s="41">
        <v>7.5196850393700787</v>
      </c>
      <c r="I95" s="41">
        <v>6.9210526315789478</v>
      </c>
      <c r="J95" s="41">
        <v>5.7815126050420167</v>
      </c>
      <c r="K95" s="41">
        <v>5.4390243902439028</v>
      </c>
      <c r="L95" s="41">
        <v>4.7761194029850742</v>
      </c>
      <c r="M95" s="41">
        <v>5.2530864197530862</v>
      </c>
      <c r="N95" s="41">
        <v>4.290322580645161</v>
      </c>
      <c r="O95" s="41">
        <v>3.102439024390244</v>
      </c>
      <c r="P95" s="41">
        <v>1.9866666666666666</v>
      </c>
      <c r="Q95" s="41">
        <v>1.1230769230769231</v>
      </c>
      <c r="R95" s="41">
        <v>0.12680115273775217</v>
      </c>
      <c r="S95" s="42">
        <v>4.4000793021411582</v>
      </c>
    </row>
    <row r="96" spans="2:19">
      <c r="B96" s="8" t="s">
        <v>28</v>
      </c>
      <c r="C96" s="43">
        <v>9.3274531422271227</v>
      </c>
      <c r="D96" s="43">
        <v>9.1652631578947368</v>
      </c>
      <c r="E96" s="43">
        <v>8.3048780487804876</v>
      </c>
      <c r="F96" s="43">
        <v>8.1781249999999996</v>
      </c>
      <c r="G96" s="43">
        <v>8.3659652333028358</v>
      </c>
      <c r="H96" s="43">
        <v>7.1551155115511555</v>
      </c>
      <c r="I96" s="43">
        <v>7.0202492211838008</v>
      </c>
      <c r="J96" s="43">
        <v>6.4742589703588145</v>
      </c>
      <c r="K96" s="43">
        <v>6.809456598447424</v>
      </c>
      <c r="L96" s="43">
        <v>5.7415881561238225</v>
      </c>
      <c r="M96" s="43">
        <v>4.6371463714637144</v>
      </c>
      <c r="N96" s="43">
        <v>4.4268656716417913</v>
      </c>
      <c r="O96" s="43">
        <v>3.3054164770141101</v>
      </c>
      <c r="P96" s="43">
        <v>2.1091861402095087</v>
      </c>
      <c r="Q96" s="43">
        <v>1.044559585492228</v>
      </c>
      <c r="R96" s="43">
        <v>0.16126070991432068</v>
      </c>
      <c r="S96" s="43">
        <v>4.5671131923386943</v>
      </c>
    </row>
    <row r="97" spans="2:14">
      <c r="B97" s="1" t="s">
        <v>27</v>
      </c>
    </row>
    <row r="100" spans="2:14">
      <c r="B100" s="3" t="s">
        <v>69</v>
      </c>
    </row>
    <row r="102" spans="2:14">
      <c r="B102" s="4" t="s">
        <v>0</v>
      </c>
      <c r="C102" s="4" t="s">
        <v>30</v>
      </c>
      <c r="D102" s="4" t="s">
        <v>31</v>
      </c>
      <c r="E102" s="4" t="s">
        <v>32</v>
      </c>
      <c r="F102" s="4" t="s">
        <v>33</v>
      </c>
      <c r="G102" s="4" t="s">
        <v>34</v>
      </c>
      <c r="H102" s="4" t="s">
        <v>35</v>
      </c>
      <c r="I102" s="4" t="s">
        <v>36</v>
      </c>
      <c r="J102" s="4" t="s">
        <v>37</v>
      </c>
      <c r="K102" s="4" t="s">
        <v>38</v>
      </c>
      <c r="L102" s="4" t="s">
        <v>39</v>
      </c>
      <c r="M102" s="4" t="s">
        <v>40</v>
      </c>
      <c r="N102" s="4" t="s">
        <v>41</v>
      </c>
    </row>
    <row r="103" spans="2:14">
      <c r="B103" s="6" t="s">
        <v>2</v>
      </c>
      <c r="C103" s="17">
        <v>249</v>
      </c>
      <c r="D103" s="17">
        <v>274</v>
      </c>
      <c r="E103" s="17">
        <v>320</v>
      </c>
      <c r="F103" s="17">
        <v>349</v>
      </c>
      <c r="G103" s="17">
        <v>373</v>
      </c>
      <c r="H103" s="17">
        <v>374</v>
      </c>
      <c r="I103" s="17">
        <v>402</v>
      </c>
      <c r="J103" s="17">
        <v>429</v>
      </c>
      <c r="K103" s="17">
        <v>487</v>
      </c>
      <c r="L103" s="17">
        <v>516</v>
      </c>
      <c r="M103" s="17">
        <v>582</v>
      </c>
      <c r="N103" s="17">
        <v>599</v>
      </c>
    </row>
    <row r="104" spans="2:14">
      <c r="B104" s="6" t="s">
        <v>3</v>
      </c>
      <c r="C104" s="17">
        <v>128</v>
      </c>
      <c r="D104" s="17">
        <v>165</v>
      </c>
      <c r="E104" s="17">
        <v>223</v>
      </c>
      <c r="F104" s="17">
        <v>241</v>
      </c>
      <c r="G104" s="17">
        <v>273</v>
      </c>
      <c r="H104" s="17">
        <v>293</v>
      </c>
      <c r="I104" s="17">
        <v>317</v>
      </c>
      <c r="J104" s="17">
        <v>287</v>
      </c>
      <c r="K104" s="17">
        <v>317</v>
      </c>
      <c r="L104" s="17">
        <v>363</v>
      </c>
      <c r="M104" s="17">
        <v>403</v>
      </c>
      <c r="N104" s="17">
        <v>438</v>
      </c>
    </row>
    <row r="105" spans="2:14">
      <c r="B105" s="6" t="s">
        <v>4</v>
      </c>
      <c r="C105" s="17">
        <v>141</v>
      </c>
      <c r="D105" s="17">
        <v>151</v>
      </c>
      <c r="E105" s="17">
        <v>166</v>
      </c>
      <c r="F105" s="17">
        <v>170</v>
      </c>
      <c r="G105" s="17">
        <v>171</v>
      </c>
      <c r="H105" s="17">
        <v>156</v>
      </c>
      <c r="I105" s="17">
        <v>159</v>
      </c>
      <c r="J105" s="17">
        <v>171</v>
      </c>
      <c r="K105" s="17">
        <v>190</v>
      </c>
      <c r="L105" s="17">
        <v>224</v>
      </c>
      <c r="M105" s="17">
        <v>273</v>
      </c>
      <c r="N105" s="17">
        <v>313</v>
      </c>
    </row>
    <row r="106" spans="2:14">
      <c r="B106" s="6" t="s">
        <v>5</v>
      </c>
      <c r="C106" s="17">
        <v>335</v>
      </c>
      <c r="D106" s="17">
        <v>356</v>
      </c>
      <c r="E106" s="17">
        <v>402</v>
      </c>
      <c r="F106" s="17">
        <v>441</v>
      </c>
      <c r="G106" s="17">
        <v>462</v>
      </c>
      <c r="H106" s="17">
        <v>504</v>
      </c>
      <c r="I106" s="17">
        <v>553</v>
      </c>
      <c r="J106" s="17">
        <v>623</v>
      </c>
      <c r="K106" s="17">
        <v>688</v>
      </c>
      <c r="L106" s="17">
        <v>780</v>
      </c>
      <c r="M106" s="17">
        <v>924</v>
      </c>
      <c r="N106" s="17">
        <v>1001</v>
      </c>
    </row>
    <row r="107" spans="2:14">
      <c r="B107" s="6" t="s">
        <v>6</v>
      </c>
      <c r="C107" s="17">
        <v>120</v>
      </c>
      <c r="D107" s="17">
        <v>127</v>
      </c>
      <c r="E107" s="17">
        <v>111</v>
      </c>
      <c r="F107" s="17">
        <v>107</v>
      </c>
      <c r="G107" s="17">
        <v>117</v>
      </c>
      <c r="H107" s="17">
        <v>133</v>
      </c>
      <c r="I107" s="17">
        <v>116</v>
      </c>
      <c r="J107" s="17">
        <v>142</v>
      </c>
      <c r="K107" s="17">
        <v>198</v>
      </c>
      <c r="L107" s="17">
        <v>283</v>
      </c>
      <c r="M107" s="17">
        <v>356</v>
      </c>
      <c r="N107" s="17">
        <v>473</v>
      </c>
    </row>
    <row r="108" spans="2:14">
      <c r="B108" s="6" t="s">
        <v>7</v>
      </c>
      <c r="C108" s="17">
        <v>15</v>
      </c>
      <c r="D108" s="17">
        <v>17</v>
      </c>
      <c r="E108" s="17">
        <v>17</v>
      </c>
      <c r="F108" s="17">
        <v>20</v>
      </c>
      <c r="G108" s="17">
        <v>20</v>
      </c>
      <c r="H108" s="17">
        <v>24</v>
      </c>
      <c r="I108" s="17">
        <v>25</v>
      </c>
      <c r="J108" s="17">
        <v>23</v>
      </c>
      <c r="K108" s="17">
        <v>23</v>
      </c>
      <c r="L108" s="17">
        <v>25</v>
      </c>
      <c r="M108" s="17">
        <v>27</v>
      </c>
      <c r="N108" s="17">
        <v>28</v>
      </c>
    </row>
    <row r="109" spans="2:14">
      <c r="B109" s="6" t="s">
        <v>8</v>
      </c>
      <c r="C109" s="17">
        <v>98</v>
      </c>
      <c r="D109" s="17">
        <v>94</v>
      </c>
      <c r="E109" s="17">
        <v>108</v>
      </c>
      <c r="F109" s="17">
        <v>134</v>
      </c>
      <c r="G109" s="17">
        <v>159</v>
      </c>
      <c r="H109" s="17">
        <v>196</v>
      </c>
      <c r="I109" s="17">
        <v>231</v>
      </c>
      <c r="J109" s="17">
        <v>262</v>
      </c>
      <c r="K109" s="17">
        <v>333</v>
      </c>
      <c r="L109" s="17">
        <v>366</v>
      </c>
      <c r="M109" s="17">
        <v>414</v>
      </c>
      <c r="N109" s="17">
        <v>470</v>
      </c>
    </row>
    <row r="110" spans="2:14">
      <c r="B110" s="6" t="s">
        <v>9</v>
      </c>
      <c r="C110" s="17">
        <v>100</v>
      </c>
      <c r="D110" s="17">
        <v>71</v>
      </c>
      <c r="E110" s="17">
        <v>55</v>
      </c>
      <c r="F110" s="17">
        <v>43</v>
      </c>
      <c r="G110" s="17">
        <v>35</v>
      </c>
      <c r="H110" s="17">
        <v>43</v>
      </c>
      <c r="I110" s="17">
        <v>51</v>
      </c>
      <c r="J110" s="17">
        <v>51</v>
      </c>
      <c r="K110" s="17">
        <v>55</v>
      </c>
      <c r="L110" s="17">
        <v>58</v>
      </c>
      <c r="M110" s="17">
        <v>55</v>
      </c>
      <c r="N110" s="17">
        <v>57</v>
      </c>
    </row>
    <row r="111" spans="2:14">
      <c r="B111" s="6" t="s">
        <v>10</v>
      </c>
      <c r="C111" s="17">
        <v>7</v>
      </c>
      <c r="D111" s="17">
        <v>5</v>
      </c>
      <c r="E111" s="17">
        <v>5</v>
      </c>
      <c r="F111" s="17">
        <v>3</v>
      </c>
      <c r="G111" s="17">
        <v>4</v>
      </c>
      <c r="H111" s="17">
        <v>6</v>
      </c>
      <c r="I111" s="17">
        <v>7</v>
      </c>
      <c r="J111" s="17">
        <v>4</v>
      </c>
      <c r="K111" s="17">
        <v>9</v>
      </c>
      <c r="L111" s="17">
        <v>12</v>
      </c>
      <c r="M111" s="17">
        <v>11</v>
      </c>
      <c r="N111" s="17">
        <v>11</v>
      </c>
    </row>
    <row r="112" spans="2:14">
      <c r="B112" s="6" t="s">
        <v>11</v>
      </c>
      <c r="C112" s="17">
        <v>129</v>
      </c>
      <c r="D112" s="17">
        <v>137</v>
      </c>
      <c r="E112" s="17">
        <v>162</v>
      </c>
      <c r="F112" s="17">
        <v>178</v>
      </c>
      <c r="G112" s="17">
        <v>192</v>
      </c>
      <c r="H112" s="17">
        <v>197</v>
      </c>
      <c r="I112" s="17">
        <v>226</v>
      </c>
      <c r="J112" s="17">
        <v>243</v>
      </c>
      <c r="K112" s="17">
        <v>294</v>
      </c>
      <c r="L112" s="17">
        <v>315</v>
      </c>
      <c r="M112" s="17">
        <v>357</v>
      </c>
      <c r="N112" s="17">
        <v>407</v>
      </c>
    </row>
    <row r="113" spans="2:14">
      <c r="B113" s="6" t="s">
        <v>12</v>
      </c>
      <c r="C113" s="17">
        <v>692</v>
      </c>
      <c r="D113" s="17">
        <v>738</v>
      </c>
      <c r="E113" s="17">
        <v>728</v>
      </c>
      <c r="F113" s="17">
        <v>788</v>
      </c>
      <c r="G113" s="17">
        <v>842</v>
      </c>
      <c r="H113" s="17">
        <v>888</v>
      </c>
      <c r="I113" s="17">
        <v>971</v>
      </c>
      <c r="J113" s="17">
        <v>1221</v>
      </c>
      <c r="K113" s="17">
        <v>1466</v>
      </c>
      <c r="L113" s="17">
        <v>1760</v>
      </c>
      <c r="M113" s="17">
        <v>2103</v>
      </c>
      <c r="N113" s="17">
        <v>2515</v>
      </c>
    </row>
    <row r="114" spans="2:14">
      <c r="B114" s="6" t="s">
        <v>13</v>
      </c>
      <c r="C114" s="17">
        <v>135</v>
      </c>
      <c r="D114" s="17">
        <v>133</v>
      </c>
      <c r="E114" s="17">
        <v>132</v>
      </c>
      <c r="F114" s="17">
        <v>131</v>
      </c>
      <c r="G114" s="17">
        <v>152</v>
      </c>
      <c r="H114" s="17">
        <v>159</v>
      </c>
      <c r="I114" s="17">
        <v>184</v>
      </c>
      <c r="J114" s="17">
        <v>210</v>
      </c>
      <c r="K114" s="17">
        <v>236</v>
      </c>
      <c r="L114" s="17">
        <v>266</v>
      </c>
      <c r="M114" s="17">
        <v>322</v>
      </c>
      <c r="N114" s="17">
        <v>356</v>
      </c>
    </row>
    <row r="115" spans="2:14">
      <c r="B115" s="6" t="s">
        <v>14</v>
      </c>
      <c r="C115" s="17">
        <v>185</v>
      </c>
      <c r="D115" s="17">
        <v>212</v>
      </c>
      <c r="E115" s="17">
        <v>246</v>
      </c>
      <c r="F115" s="17">
        <v>262</v>
      </c>
      <c r="G115" s="17">
        <v>282</v>
      </c>
      <c r="H115" s="17">
        <v>302</v>
      </c>
      <c r="I115" s="17">
        <v>333</v>
      </c>
      <c r="J115" s="17">
        <v>338</v>
      </c>
      <c r="K115" s="17">
        <v>389</v>
      </c>
      <c r="L115" s="17">
        <v>446</v>
      </c>
      <c r="M115" s="17">
        <v>507</v>
      </c>
      <c r="N115" s="17">
        <v>600</v>
      </c>
    </row>
    <row r="116" spans="2:14">
      <c r="B116" s="6" t="s">
        <v>15</v>
      </c>
      <c r="C116" s="17">
        <v>62</v>
      </c>
      <c r="D116" s="17">
        <v>63</v>
      </c>
      <c r="E116" s="17">
        <v>64</v>
      </c>
      <c r="F116" s="17">
        <v>61</v>
      </c>
      <c r="G116" s="17">
        <v>66</v>
      </c>
      <c r="H116" s="17">
        <v>68</v>
      </c>
      <c r="I116" s="17">
        <v>64</v>
      </c>
      <c r="J116" s="17">
        <v>71</v>
      </c>
      <c r="K116" s="17">
        <v>75</v>
      </c>
      <c r="L116" s="17">
        <v>87</v>
      </c>
      <c r="M116" s="17">
        <v>103</v>
      </c>
      <c r="N116" s="17">
        <v>127</v>
      </c>
    </row>
    <row r="117" spans="2:14">
      <c r="B117" s="6" t="s">
        <v>16</v>
      </c>
      <c r="C117" s="17">
        <v>3</v>
      </c>
      <c r="D117" s="17">
        <v>2</v>
      </c>
      <c r="E117" s="17">
        <v>2</v>
      </c>
      <c r="F117" s="17">
        <v>1</v>
      </c>
      <c r="G117" s="17">
        <v>1</v>
      </c>
      <c r="H117" s="17">
        <v>2</v>
      </c>
      <c r="I117" s="17">
        <v>1</v>
      </c>
      <c r="J117" s="17">
        <v>2</v>
      </c>
      <c r="K117" s="17">
        <v>2</v>
      </c>
      <c r="L117" s="17">
        <v>2</v>
      </c>
      <c r="M117" s="17">
        <v>1</v>
      </c>
      <c r="N117" s="17">
        <v>2</v>
      </c>
    </row>
    <row r="118" spans="2:14">
      <c r="B118" s="6" t="s">
        <v>17</v>
      </c>
      <c r="C118" s="17">
        <v>92</v>
      </c>
      <c r="D118" s="17">
        <v>99</v>
      </c>
      <c r="E118" s="17">
        <v>110</v>
      </c>
      <c r="F118" s="17">
        <v>127</v>
      </c>
      <c r="G118" s="17">
        <v>129</v>
      </c>
      <c r="H118" s="17">
        <v>144</v>
      </c>
      <c r="I118" s="17">
        <v>164</v>
      </c>
      <c r="J118" s="17">
        <v>174</v>
      </c>
      <c r="K118" s="17">
        <v>167</v>
      </c>
      <c r="L118" s="17">
        <v>179</v>
      </c>
      <c r="M118" s="17">
        <v>184</v>
      </c>
      <c r="N118" s="17">
        <v>203</v>
      </c>
    </row>
    <row r="119" spans="2:14">
      <c r="B119" s="6" t="s">
        <v>18</v>
      </c>
      <c r="C119" s="17">
        <v>86</v>
      </c>
      <c r="D119" s="17">
        <v>97</v>
      </c>
      <c r="E119" s="17">
        <v>108</v>
      </c>
      <c r="F119" s="17">
        <v>120</v>
      </c>
      <c r="G119" s="17">
        <v>133</v>
      </c>
      <c r="H119" s="17">
        <v>157</v>
      </c>
      <c r="I119" s="17">
        <v>179</v>
      </c>
      <c r="J119" s="17">
        <v>217</v>
      </c>
      <c r="K119" s="17">
        <v>270</v>
      </c>
      <c r="L119" s="17">
        <v>328</v>
      </c>
      <c r="M119" s="17">
        <v>369</v>
      </c>
      <c r="N119" s="17">
        <v>447</v>
      </c>
    </row>
    <row r="120" spans="2:14">
      <c r="B120" s="6" t="s">
        <v>19</v>
      </c>
      <c r="C120" s="17">
        <v>1403</v>
      </c>
      <c r="D120" s="17">
        <v>1401</v>
      </c>
      <c r="E120" s="17">
        <v>1397</v>
      </c>
      <c r="F120" s="17">
        <v>1338</v>
      </c>
      <c r="G120" s="17">
        <v>1415</v>
      </c>
      <c r="H120" s="17">
        <v>1451</v>
      </c>
      <c r="I120" s="17">
        <v>1415</v>
      </c>
      <c r="J120" s="17">
        <v>1492</v>
      </c>
      <c r="K120" s="17">
        <v>1513</v>
      </c>
      <c r="L120" s="17">
        <v>1494</v>
      </c>
      <c r="M120" s="17">
        <v>1502</v>
      </c>
      <c r="N120" s="17">
        <v>1722</v>
      </c>
    </row>
    <row r="121" spans="2:14">
      <c r="B121" s="6" t="s">
        <v>20</v>
      </c>
      <c r="C121" s="17">
        <v>122</v>
      </c>
      <c r="D121" s="17">
        <v>148</v>
      </c>
      <c r="E121" s="17">
        <v>178</v>
      </c>
      <c r="F121" s="17">
        <v>204</v>
      </c>
      <c r="G121" s="17">
        <v>235</v>
      </c>
      <c r="H121" s="17">
        <v>263</v>
      </c>
      <c r="I121" s="17">
        <v>288</v>
      </c>
      <c r="J121" s="17">
        <v>310</v>
      </c>
      <c r="K121" s="17">
        <v>342</v>
      </c>
      <c r="L121" s="17">
        <v>356</v>
      </c>
      <c r="M121" s="17">
        <v>409</v>
      </c>
      <c r="N121" s="17">
        <v>441</v>
      </c>
    </row>
    <row r="122" spans="2:14">
      <c r="B122" s="6" t="s">
        <v>21</v>
      </c>
      <c r="C122" s="17">
        <v>49</v>
      </c>
      <c r="D122" s="17">
        <v>46</v>
      </c>
      <c r="E122" s="17">
        <v>51</v>
      </c>
      <c r="F122" s="17">
        <v>54</v>
      </c>
      <c r="G122" s="17">
        <v>57</v>
      </c>
      <c r="H122" s="17">
        <v>62</v>
      </c>
      <c r="I122" s="17">
        <v>73</v>
      </c>
      <c r="J122" s="17">
        <v>79</v>
      </c>
      <c r="K122" s="17">
        <v>92</v>
      </c>
      <c r="L122" s="17">
        <v>97</v>
      </c>
      <c r="M122" s="17">
        <v>106</v>
      </c>
      <c r="N122" s="17">
        <v>122</v>
      </c>
    </row>
    <row r="123" spans="2:14">
      <c r="B123" s="6" t="s">
        <v>22</v>
      </c>
      <c r="C123" s="17">
        <v>241</v>
      </c>
      <c r="D123" s="17">
        <v>248</v>
      </c>
      <c r="E123" s="17">
        <v>259</v>
      </c>
      <c r="F123" s="17">
        <v>257</v>
      </c>
      <c r="G123" s="17">
        <v>286</v>
      </c>
      <c r="H123" s="17">
        <v>320</v>
      </c>
      <c r="I123" s="17">
        <v>340</v>
      </c>
      <c r="J123" s="17">
        <v>354</v>
      </c>
      <c r="K123" s="17">
        <v>406</v>
      </c>
      <c r="L123" s="17">
        <v>427</v>
      </c>
      <c r="M123" s="17">
        <v>466</v>
      </c>
      <c r="N123" s="17">
        <v>493</v>
      </c>
    </row>
    <row r="124" spans="2:14">
      <c r="B124" s="6" t="s">
        <v>23</v>
      </c>
      <c r="C124" s="17">
        <v>425</v>
      </c>
      <c r="D124" s="17">
        <v>491</v>
      </c>
      <c r="E124" s="17">
        <v>566</v>
      </c>
      <c r="F124" s="17">
        <v>639</v>
      </c>
      <c r="G124" s="17">
        <v>685</v>
      </c>
      <c r="H124" s="17">
        <v>741</v>
      </c>
      <c r="I124" s="17">
        <v>808</v>
      </c>
      <c r="J124" s="17">
        <v>931</v>
      </c>
      <c r="K124" s="17">
        <v>1022</v>
      </c>
      <c r="L124" s="17">
        <v>1197</v>
      </c>
      <c r="M124" s="17">
        <v>1411</v>
      </c>
      <c r="N124" s="17">
        <v>1602</v>
      </c>
    </row>
    <row r="125" spans="2:14">
      <c r="B125" s="6" t="s">
        <v>24</v>
      </c>
      <c r="C125" s="17">
        <v>98</v>
      </c>
      <c r="D125" s="17">
        <v>128</v>
      </c>
      <c r="E125" s="17">
        <v>144</v>
      </c>
      <c r="F125" s="17">
        <v>173</v>
      </c>
      <c r="G125" s="17">
        <v>205</v>
      </c>
      <c r="H125" s="17">
        <v>215</v>
      </c>
      <c r="I125" s="17">
        <v>215</v>
      </c>
      <c r="J125" s="17">
        <v>223</v>
      </c>
      <c r="K125" s="17">
        <v>228</v>
      </c>
      <c r="L125" s="17">
        <v>269</v>
      </c>
      <c r="M125" s="17">
        <v>292</v>
      </c>
      <c r="N125" s="17">
        <v>343</v>
      </c>
    </row>
    <row r="126" spans="2:14">
      <c r="B126" s="6" t="s">
        <v>25</v>
      </c>
      <c r="C126" s="17">
        <v>455</v>
      </c>
      <c r="D126" s="17">
        <v>505</v>
      </c>
      <c r="E126" s="17">
        <v>531</v>
      </c>
      <c r="F126" s="17">
        <v>557</v>
      </c>
      <c r="G126" s="17">
        <v>596</v>
      </c>
      <c r="H126" s="17">
        <v>617</v>
      </c>
      <c r="I126" s="17">
        <v>652</v>
      </c>
      <c r="J126" s="17">
        <v>724</v>
      </c>
      <c r="K126" s="17">
        <v>810</v>
      </c>
      <c r="L126" s="17">
        <v>912</v>
      </c>
      <c r="M126" s="17">
        <v>1103</v>
      </c>
      <c r="N126" s="17">
        <v>1288</v>
      </c>
    </row>
    <row r="127" spans="2:14">
      <c r="B127" s="8" t="s">
        <v>26</v>
      </c>
      <c r="C127" s="19">
        <v>4894</v>
      </c>
      <c r="D127" s="19">
        <v>5199</v>
      </c>
      <c r="E127" s="19">
        <v>5533</v>
      </c>
      <c r="F127" s="19">
        <v>5831</v>
      </c>
      <c r="G127" s="19">
        <v>6288</v>
      </c>
      <c r="H127" s="19">
        <v>6681</v>
      </c>
      <c r="I127" s="19">
        <v>7095</v>
      </c>
      <c r="J127" s="19">
        <v>7821</v>
      </c>
      <c r="K127" s="19">
        <v>8736</v>
      </c>
      <c r="L127" s="19">
        <v>9801</v>
      </c>
      <c r="M127" s="19">
        <v>11210</v>
      </c>
      <c r="N127" s="19">
        <v>12852</v>
      </c>
    </row>
    <row r="128" spans="2:14">
      <c r="B128" s="1" t="s">
        <v>167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2:14">
      <c r="B129" s="1" t="s">
        <v>27</v>
      </c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2:14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</row>
    <row r="132" spans="2:14">
      <c r="B132" s="3" t="s">
        <v>70</v>
      </c>
    </row>
    <row r="134" spans="2:14">
      <c r="B134" s="4" t="s">
        <v>0</v>
      </c>
      <c r="C134" s="4" t="s">
        <v>30</v>
      </c>
      <c r="D134" s="4" t="s">
        <v>31</v>
      </c>
      <c r="E134" s="4" t="s">
        <v>32</v>
      </c>
      <c r="F134" s="4" t="s">
        <v>33</v>
      </c>
      <c r="G134" s="4" t="s">
        <v>34</v>
      </c>
      <c r="H134" s="4" t="s">
        <v>35</v>
      </c>
      <c r="I134" s="4" t="s">
        <v>36</v>
      </c>
      <c r="J134" s="4" t="s">
        <v>37</v>
      </c>
      <c r="K134" s="4" t="s">
        <v>38</v>
      </c>
      <c r="L134" s="4" t="s">
        <v>39</v>
      </c>
      <c r="M134" s="4" t="s">
        <v>40</v>
      </c>
      <c r="N134" s="4" t="s">
        <v>41</v>
      </c>
    </row>
    <row r="135" spans="2:14">
      <c r="B135" s="6" t="s">
        <v>2</v>
      </c>
      <c r="C135" s="17">
        <v>278</v>
      </c>
      <c r="D135" s="17">
        <v>369</v>
      </c>
      <c r="E135" s="17">
        <v>372</v>
      </c>
      <c r="F135" s="17">
        <v>394</v>
      </c>
      <c r="G135" s="17">
        <v>428</v>
      </c>
      <c r="H135" s="17">
        <v>430</v>
      </c>
      <c r="I135" s="17">
        <v>443</v>
      </c>
      <c r="J135" s="17">
        <v>421</v>
      </c>
      <c r="K135" s="17">
        <v>450</v>
      </c>
      <c r="L135" s="17">
        <v>529</v>
      </c>
      <c r="M135" s="17">
        <v>688</v>
      </c>
      <c r="N135" s="17">
        <v>870</v>
      </c>
    </row>
    <row r="136" spans="2:14">
      <c r="B136" s="6" t="s">
        <v>3</v>
      </c>
      <c r="C136" s="17">
        <v>515</v>
      </c>
      <c r="D136" s="17">
        <v>653</v>
      </c>
      <c r="E136" s="17">
        <v>620</v>
      </c>
      <c r="F136" s="17">
        <v>592</v>
      </c>
      <c r="G136" s="17">
        <v>693</v>
      </c>
      <c r="H136" s="17">
        <v>705</v>
      </c>
      <c r="I136" s="17">
        <v>746</v>
      </c>
      <c r="J136" s="17">
        <v>884</v>
      </c>
      <c r="K136" s="17">
        <v>1022</v>
      </c>
      <c r="L136" s="17">
        <v>1114</v>
      </c>
      <c r="M136" s="17">
        <v>1277</v>
      </c>
      <c r="N136" s="17">
        <v>1521</v>
      </c>
    </row>
    <row r="137" spans="2:14">
      <c r="B137" s="6" t="s">
        <v>4</v>
      </c>
      <c r="C137" s="17">
        <v>351</v>
      </c>
      <c r="D137" s="17">
        <v>420</v>
      </c>
      <c r="E137" s="17">
        <v>425</v>
      </c>
      <c r="F137" s="17">
        <v>463</v>
      </c>
      <c r="G137" s="17">
        <v>526</v>
      </c>
      <c r="H137" s="17">
        <v>591</v>
      </c>
      <c r="I137" s="17">
        <v>526</v>
      </c>
      <c r="J137" s="17">
        <v>423</v>
      </c>
      <c r="K137" s="17">
        <v>612</v>
      </c>
      <c r="L137" s="17">
        <v>959</v>
      </c>
      <c r="M137" s="17">
        <v>1413</v>
      </c>
      <c r="N137" s="17">
        <v>1929</v>
      </c>
    </row>
    <row r="138" spans="2:14">
      <c r="B138" s="6" t="s">
        <v>5</v>
      </c>
      <c r="C138" s="17">
        <v>1080</v>
      </c>
      <c r="D138" s="17">
        <v>1151</v>
      </c>
      <c r="E138" s="17">
        <v>1394</v>
      </c>
      <c r="F138" s="17">
        <v>1357</v>
      </c>
      <c r="G138" s="17">
        <v>1239</v>
      </c>
      <c r="H138" s="17">
        <v>1501</v>
      </c>
      <c r="I138" s="17">
        <v>1287</v>
      </c>
      <c r="J138" s="17">
        <v>1340</v>
      </c>
      <c r="K138" s="17">
        <v>1394</v>
      </c>
      <c r="L138" s="17">
        <v>1579</v>
      </c>
      <c r="M138" s="17">
        <v>1928</v>
      </c>
      <c r="N138" s="17">
        <v>2315</v>
      </c>
    </row>
    <row r="139" spans="2:14">
      <c r="B139" s="6" t="s">
        <v>6</v>
      </c>
      <c r="C139" s="17">
        <v>70</v>
      </c>
      <c r="D139" s="17">
        <v>69</v>
      </c>
      <c r="E139" s="17">
        <v>57</v>
      </c>
      <c r="F139" s="17">
        <v>64</v>
      </c>
      <c r="G139" s="17">
        <v>85</v>
      </c>
      <c r="H139" s="17">
        <v>114</v>
      </c>
      <c r="I139" s="17">
        <v>79</v>
      </c>
      <c r="J139" s="17">
        <v>65</v>
      </c>
      <c r="K139" s="17">
        <v>69</v>
      </c>
      <c r="L139" s="17">
        <v>130</v>
      </c>
      <c r="M139" s="17">
        <v>255</v>
      </c>
      <c r="N139" s="17">
        <v>396</v>
      </c>
    </row>
    <row r="140" spans="2:14">
      <c r="B140" s="6" t="s">
        <v>7</v>
      </c>
      <c r="C140" s="17">
        <v>45</v>
      </c>
      <c r="D140" s="17">
        <v>25</v>
      </c>
      <c r="E140" s="17">
        <v>27</v>
      </c>
      <c r="F140" s="17">
        <v>28</v>
      </c>
      <c r="G140" s="17">
        <v>10</v>
      </c>
      <c r="H140" s="17">
        <v>3</v>
      </c>
      <c r="I140" s="17">
        <v>7</v>
      </c>
      <c r="J140" s="17">
        <v>11</v>
      </c>
      <c r="K140" s="17">
        <v>15</v>
      </c>
      <c r="L140" s="17">
        <v>20</v>
      </c>
      <c r="M140" s="17">
        <v>13</v>
      </c>
      <c r="N140" s="17">
        <v>20</v>
      </c>
    </row>
    <row r="141" spans="2:14">
      <c r="B141" s="6" t="s">
        <v>8</v>
      </c>
      <c r="C141" s="17">
        <v>121</v>
      </c>
      <c r="D141" s="17">
        <v>106</v>
      </c>
      <c r="E141" s="17">
        <v>96</v>
      </c>
      <c r="F141" s="17">
        <v>112</v>
      </c>
      <c r="G141" s="17">
        <v>158</v>
      </c>
      <c r="H141" s="17">
        <v>221</v>
      </c>
      <c r="I141" s="17">
        <v>289</v>
      </c>
      <c r="J141" s="17">
        <v>314</v>
      </c>
      <c r="K141" s="17">
        <v>366</v>
      </c>
      <c r="L141" s="17">
        <v>507</v>
      </c>
      <c r="M141" s="17">
        <v>623</v>
      </c>
      <c r="N141" s="17">
        <v>924</v>
      </c>
    </row>
    <row r="142" spans="2:14">
      <c r="B142" s="6" t="s">
        <v>9</v>
      </c>
      <c r="C142" s="17">
        <v>43</v>
      </c>
      <c r="D142" s="17">
        <v>81</v>
      </c>
      <c r="E142" s="17">
        <v>73</v>
      </c>
      <c r="F142" s="17">
        <v>23</v>
      </c>
      <c r="G142" s="17">
        <v>29</v>
      </c>
      <c r="H142" s="17">
        <v>25</v>
      </c>
      <c r="I142" s="17">
        <v>33</v>
      </c>
      <c r="J142" s="17">
        <v>35</v>
      </c>
      <c r="K142" s="17">
        <v>36</v>
      </c>
      <c r="L142" s="17">
        <v>32</v>
      </c>
      <c r="M142" s="17">
        <v>30</v>
      </c>
      <c r="N142" s="17">
        <v>51</v>
      </c>
    </row>
    <row r="143" spans="2:14">
      <c r="B143" s="6" t="s">
        <v>10</v>
      </c>
      <c r="C143" s="17">
        <v>9</v>
      </c>
      <c r="D143" s="17">
        <v>11</v>
      </c>
      <c r="E143" s="17">
        <v>9</v>
      </c>
      <c r="F143" s="17">
        <v>1</v>
      </c>
      <c r="G143" s="17">
        <v>1</v>
      </c>
      <c r="H143" s="17">
        <v>4</v>
      </c>
      <c r="I143" s="17">
        <v>6</v>
      </c>
      <c r="J143" s="17">
        <v>0</v>
      </c>
      <c r="K143" s="17">
        <v>1</v>
      </c>
      <c r="L143" s="17">
        <v>1</v>
      </c>
      <c r="M143" s="17">
        <v>2</v>
      </c>
      <c r="N143" s="17">
        <v>5</v>
      </c>
    </row>
    <row r="144" spans="2:14">
      <c r="B144" s="6" t="s">
        <v>11</v>
      </c>
      <c r="C144" s="17">
        <v>165</v>
      </c>
      <c r="D144" s="17">
        <v>209</v>
      </c>
      <c r="E144" s="17">
        <v>256</v>
      </c>
      <c r="F144" s="17">
        <v>313</v>
      </c>
      <c r="G144" s="17">
        <v>378</v>
      </c>
      <c r="H144" s="17">
        <v>269</v>
      </c>
      <c r="I144" s="17">
        <v>328</v>
      </c>
      <c r="J144" s="17">
        <v>300</v>
      </c>
      <c r="K144" s="17">
        <v>344</v>
      </c>
      <c r="L144" s="17">
        <v>446</v>
      </c>
      <c r="M144" s="17">
        <v>525</v>
      </c>
      <c r="N144" s="17">
        <v>709</v>
      </c>
    </row>
    <row r="145" spans="2:14">
      <c r="B145" s="6" t="s">
        <v>12</v>
      </c>
      <c r="C145" s="17">
        <v>1712</v>
      </c>
      <c r="D145" s="17">
        <v>1625</v>
      </c>
      <c r="E145" s="17">
        <v>1460</v>
      </c>
      <c r="F145" s="17">
        <v>1604</v>
      </c>
      <c r="G145" s="17">
        <v>1691</v>
      </c>
      <c r="H145" s="17">
        <v>1664</v>
      </c>
      <c r="I145" s="17">
        <v>1909</v>
      </c>
      <c r="J145" s="17">
        <v>2123</v>
      </c>
      <c r="K145" s="17">
        <v>2425</v>
      </c>
      <c r="L145" s="17">
        <v>2786</v>
      </c>
      <c r="M145" s="17">
        <v>3517</v>
      </c>
      <c r="N145" s="17">
        <v>4465</v>
      </c>
    </row>
    <row r="146" spans="2:14">
      <c r="B146" s="6" t="s">
        <v>13</v>
      </c>
      <c r="C146" s="17">
        <v>283</v>
      </c>
      <c r="D146" s="17">
        <v>333</v>
      </c>
      <c r="E146" s="17">
        <v>396</v>
      </c>
      <c r="F146" s="17">
        <v>281</v>
      </c>
      <c r="G146" s="17">
        <v>363</v>
      </c>
      <c r="H146" s="17">
        <v>264</v>
      </c>
      <c r="I146" s="17">
        <v>294</v>
      </c>
      <c r="J146" s="17">
        <v>398</v>
      </c>
      <c r="K146" s="17">
        <v>461</v>
      </c>
      <c r="L146" s="17">
        <v>550</v>
      </c>
      <c r="M146" s="17">
        <v>823</v>
      </c>
      <c r="N146" s="17">
        <v>1042</v>
      </c>
    </row>
    <row r="147" spans="2:14">
      <c r="B147" s="6" t="s">
        <v>14</v>
      </c>
      <c r="C147" s="17">
        <v>216</v>
      </c>
      <c r="D147" s="17">
        <v>289</v>
      </c>
      <c r="E147" s="17">
        <v>219</v>
      </c>
      <c r="F147" s="17">
        <v>230</v>
      </c>
      <c r="G147" s="17">
        <v>261</v>
      </c>
      <c r="H147" s="17">
        <v>238</v>
      </c>
      <c r="I147" s="17">
        <v>253</v>
      </c>
      <c r="J147" s="17">
        <v>261</v>
      </c>
      <c r="K147" s="17">
        <v>347</v>
      </c>
      <c r="L147" s="17">
        <v>482</v>
      </c>
      <c r="M147" s="17">
        <v>446</v>
      </c>
      <c r="N147" s="17">
        <v>604</v>
      </c>
    </row>
    <row r="148" spans="2:14">
      <c r="B148" s="6" t="s">
        <v>15</v>
      </c>
      <c r="C148" s="17">
        <v>359</v>
      </c>
      <c r="D148" s="17">
        <v>209</v>
      </c>
      <c r="E148" s="17">
        <v>287</v>
      </c>
      <c r="F148" s="17">
        <v>288</v>
      </c>
      <c r="G148" s="17">
        <v>313</v>
      </c>
      <c r="H148" s="17">
        <v>296</v>
      </c>
      <c r="I148" s="17">
        <v>324</v>
      </c>
      <c r="J148" s="17">
        <v>399</v>
      </c>
      <c r="K148" s="17">
        <v>440</v>
      </c>
      <c r="L148" s="17">
        <v>325</v>
      </c>
      <c r="M148" s="17">
        <v>366</v>
      </c>
      <c r="N148" s="17">
        <v>558</v>
      </c>
    </row>
    <row r="149" spans="2:14">
      <c r="B149" s="6" t="s">
        <v>16</v>
      </c>
      <c r="C149" s="17">
        <v>3</v>
      </c>
      <c r="D149" s="17">
        <v>1</v>
      </c>
      <c r="E149" s="17">
        <v>1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</row>
    <row r="150" spans="2:14">
      <c r="B150" s="6" t="s">
        <v>17</v>
      </c>
      <c r="C150" s="17">
        <v>122</v>
      </c>
      <c r="D150" s="17">
        <v>143</v>
      </c>
      <c r="E150" s="17">
        <v>145</v>
      </c>
      <c r="F150" s="17">
        <v>119</v>
      </c>
      <c r="G150" s="17">
        <v>121</v>
      </c>
      <c r="H150" s="17">
        <v>114</v>
      </c>
      <c r="I150" s="17">
        <v>139</v>
      </c>
      <c r="J150" s="17">
        <v>140</v>
      </c>
      <c r="K150" s="17">
        <v>127</v>
      </c>
      <c r="L150" s="17">
        <v>139</v>
      </c>
      <c r="M150" s="17">
        <v>134</v>
      </c>
      <c r="N150" s="17">
        <v>116</v>
      </c>
    </row>
    <row r="151" spans="2:14">
      <c r="B151" s="6" t="s">
        <v>18</v>
      </c>
      <c r="C151" s="17">
        <v>98</v>
      </c>
      <c r="D151" s="17">
        <v>125</v>
      </c>
      <c r="E151" s="17">
        <v>108</v>
      </c>
      <c r="F151" s="17">
        <v>139</v>
      </c>
      <c r="G151" s="17">
        <v>149</v>
      </c>
      <c r="H151" s="17">
        <v>149</v>
      </c>
      <c r="I151" s="17">
        <v>184</v>
      </c>
      <c r="J151" s="17">
        <v>199</v>
      </c>
      <c r="K151" s="17">
        <v>260</v>
      </c>
      <c r="L151" s="17">
        <v>328</v>
      </c>
      <c r="M151" s="17">
        <v>377</v>
      </c>
      <c r="N151" s="17">
        <v>543</v>
      </c>
    </row>
    <row r="152" spans="2:14">
      <c r="B152" s="6" t="s">
        <v>19</v>
      </c>
      <c r="C152" s="17">
        <v>1610</v>
      </c>
      <c r="D152" s="17">
        <v>1654</v>
      </c>
      <c r="E152" s="17">
        <v>1694</v>
      </c>
      <c r="F152" s="17">
        <v>1792</v>
      </c>
      <c r="G152" s="17">
        <v>1963</v>
      </c>
      <c r="H152" s="17">
        <v>2302</v>
      </c>
      <c r="I152" s="17">
        <v>2638</v>
      </c>
      <c r="J152" s="17">
        <v>2834</v>
      </c>
      <c r="K152" s="17">
        <v>3193</v>
      </c>
      <c r="L152" s="17">
        <v>2990</v>
      </c>
      <c r="M152" s="17">
        <v>2979</v>
      </c>
      <c r="N152" s="17">
        <v>4100</v>
      </c>
    </row>
    <row r="153" spans="2:14">
      <c r="B153" s="6" t="s">
        <v>20</v>
      </c>
      <c r="C153" s="17">
        <v>352</v>
      </c>
      <c r="D153" s="17">
        <v>400</v>
      </c>
      <c r="E153" s="17">
        <v>476</v>
      </c>
      <c r="F153" s="17">
        <v>649</v>
      </c>
      <c r="G153" s="17">
        <v>679</v>
      </c>
      <c r="H153" s="17">
        <v>725</v>
      </c>
      <c r="I153" s="17">
        <v>846</v>
      </c>
      <c r="J153" s="17">
        <v>919</v>
      </c>
      <c r="K153" s="17">
        <v>915</v>
      </c>
      <c r="L153" s="17">
        <v>1045</v>
      </c>
      <c r="M153" s="17">
        <v>1227</v>
      </c>
      <c r="N153" s="17">
        <v>1328</v>
      </c>
    </row>
    <row r="154" spans="2:14">
      <c r="B154" s="6" t="s">
        <v>21</v>
      </c>
      <c r="C154" s="17">
        <v>37</v>
      </c>
      <c r="D154" s="17">
        <v>48</v>
      </c>
      <c r="E154" s="17">
        <v>49</v>
      </c>
      <c r="F154" s="17">
        <v>50</v>
      </c>
      <c r="G154" s="17">
        <v>57</v>
      </c>
      <c r="H154" s="17">
        <v>46</v>
      </c>
      <c r="I154" s="17">
        <v>65</v>
      </c>
      <c r="J154" s="17">
        <v>57</v>
      </c>
      <c r="K154" s="17">
        <v>67</v>
      </c>
      <c r="L154" s="17">
        <v>81</v>
      </c>
      <c r="M154" s="17">
        <v>76</v>
      </c>
      <c r="N154" s="17">
        <v>90</v>
      </c>
    </row>
    <row r="155" spans="2:14">
      <c r="B155" s="6" t="s">
        <v>22</v>
      </c>
      <c r="C155" s="17">
        <v>700</v>
      </c>
      <c r="D155" s="17">
        <v>561</v>
      </c>
      <c r="E155" s="17">
        <v>656</v>
      </c>
      <c r="F155" s="17">
        <v>682</v>
      </c>
      <c r="G155" s="17">
        <v>759</v>
      </c>
      <c r="H155" s="17">
        <v>862</v>
      </c>
      <c r="I155" s="17">
        <v>877</v>
      </c>
      <c r="J155" s="17">
        <v>1097</v>
      </c>
      <c r="K155" s="17">
        <v>1349</v>
      </c>
      <c r="L155" s="17">
        <v>1355</v>
      </c>
      <c r="M155" s="17">
        <v>1355</v>
      </c>
      <c r="N155" s="17">
        <v>1658</v>
      </c>
    </row>
    <row r="156" spans="2:14">
      <c r="B156" s="6" t="s">
        <v>23</v>
      </c>
      <c r="C156" s="17">
        <v>513</v>
      </c>
      <c r="D156" s="17">
        <v>671</v>
      </c>
      <c r="E156" s="17">
        <v>767</v>
      </c>
      <c r="F156" s="17">
        <v>830</v>
      </c>
      <c r="G156" s="17">
        <v>844</v>
      </c>
      <c r="H156" s="17">
        <v>822</v>
      </c>
      <c r="I156" s="17">
        <v>862</v>
      </c>
      <c r="J156" s="17">
        <v>924</v>
      </c>
      <c r="K156" s="17">
        <v>1024</v>
      </c>
      <c r="L156" s="17">
        <v>1240</v>
      </c>
      <c r="M156" s="17">
        <v>1493</v>
      </c>
      <c r="N156" s="17">
        <v>1808</v>
      </c>
    </row>
    <row r="157" spans="2:14">
      <c r="B157" s="6" t="s">
        <v>24</v>
      </c>
      <c r="C157" s="17">
        <v>63</v>
      </c>
      <c r="D157" s="17">
        <v>62</v>
      </c>
      <c r="E157" s="17">
        <v>63</v>
      </c>
      <c r="F157" s="17">
        <v>65</v>
      </c>
      <c r="G157" s="17">
        <v>80</v>
      </c>
      <c r="H157" s="17">
        <v>113</v>
      </c>
      <c r="I157" s="17">
        <v>91</v>
      </c>
      <c r="J157" s="17">
        <v>104</v>
      </c>
      <c r="K157" s="17">
        <v>151</v>
      </c>
      <c r="L157" s="17">
        <v>113</v>
      </c>
      <c r="M157" s="17">
        <v>133</v>
      </c>
      <c r="N157" s="17">
        <v>176</v>
      </c>
    </row>
    <row r="158" spans="2:14">
      <c r="B158" s="6" t="s">
        <v>25</v>
      </c>
      <c r="C158" s="17">
        <v>878</v>
      </c>
      <c r="D158" s="17">
        <v>967</v>
      </c>
      <c r="E158" s="17">
        <v>968</v>
      </c>
      <c r="F158" s="17">
        <v>1089</v>
      </c>
      <c r="G158" s="17">
        <v>1229</v>
      </c>
      <c r="H158" s="17">
        <v>1069</v>
      </c>
      <c r="I158" s="17">
        <v>971</v>
      </c>
      <c r="J158" s="17">
        <v>1062</v>
      </c>
      <c r="K158" s="17">
        <v>1288</v>
      </c>
      <c r="L158" s="17">
        <v>1529</v>
      </c>
      <c r="M158" s="17">
        <v>2004</v>
      </c>
      <c r="N158" s="17">
        <v>2290</v>
      </c>
    </row>
    <row r="159" spans="2:14">
      <c r="B159" s="8" t="s">
        <v>26</v>
      </c>
      <c r="C159" s="19">
        <v>8779</v>
      </c>
      <c r="D159" s="19">
        <v>9300</v>
      </c>
      <c r="E159" s="19">
        <v>9617</v>
      </c>
      <c r="F159" s="19">
        <v>10095</v>
      </c>
      <c r="G159" s="19">
        <v>10894</v>
      </c>
      <c r="H159" s="19">
        <v>11259</v>
      </c>
      <c r="I159" s="19">
        <v>11913</v>
      </c>
      <c r="J159" s="19">
        <v>12986</v>
      </c>
      <c r="K159" s="19">
        <v>14902</v>
      </c>
      <c r="L159" s="19">
        <v>16601</v>
      </c>
      <c r="M159" s="19">
        <v>19791</v>
      </c>
      <c r="N159" s="19">
        <v>24946</v>
      </c>
    </row>
    <row r="160" spans="2:14">
      <c r="B160" s="1" t="s">
        <v>168</v>
      </c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</row>
    <row r="161" spans="2:14">
      <c r="B161" s="1" t="s">
        <v>27</v>
      </c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</row>
    <row r="162" spans="2:14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</row>
    <row r="164" spans="2:14">
      <c r="B164" s="3" t="s">
        <v>71</v>
      </c>
    </row>
    <row r="166" spans="2:14">
      <c r="B166" s="4" t="s">
        <v>0</v>
      </c>
      <c r="C166" s="4" t="s">
        <v>30</v>
      </c>
      <c r="D166" s="4" t="s">
        <v>31</v>
      </c>
      <c r="E166" s="4" t="s">
        <v>32</v>
      </c>
      <c r="F166" s="4" t="s">
        <v>33</v>
      </c>
      <c r="G166" s="4" t="s">
        <v>34</v>
      </c>
      <c r="H166" s="4" t="s">
        <v>35</v>
      </c>
      <c r="I166" s="4" t="s">
        <v>36</v>
      </c>
      <c r="J166" s="4" t="s">
        <v>37</v>
      </c>
      <c r="K166" s="4" t="s">
        <v>38</v>
      </c>
      <c r="L166" s="4" t="s">
        <v>39</v>
      </c>
      <c r="M166" s="4" t="s">
        <v>40</v>
      </c>
      <c r="N166" s="4" t="s">
        <v>41</v>
      </c>
    </row>
    <row r="167" spans="2:14">
      <c r="B167" s="6" t="s">
        <v>2</v>
      </c>
      <c r="C167" s="41">
        <v>1.1164658634538152</v>
      </c>
      <c r="D167" s="41">
        <v>1.3467153284671534</v>
      </c>
      <c r="E167" s="41">
        <v>1.1625000000000001</v>
      </c>
      <c r="F167" s="41">
        <v>1.1289398280802292</v>
      </c>
      <c r="G167" s="41">
        <v>1.1474530831099197</v>
      </c>
      <c r="H167" s="41">
        <v>1.1497326203208555</v>
      </c>
      <c r="I167" s="41">
        <v>1.1019900497512438</v>
      </c>
      <c r="J167" s="41">
        <v>0.98135198135198132</v>
      </c>
      <c r="K167" s="41">
        <v>0.92402464065708423</v>
      </c>
      <c r="L167" s="41">
        <v>1.0251937984496124</v>
      </c>
      <c r="M167" s="41">
        <v>1.1821305841924399</v>
      </c>
      <c r="N167" s="41">
        <v>1.4524207011686143</v>
      </c>
    </row>
    <row r="168" spans="2:14">
      <c r="B168" s="6" t="s">
        <v>3</v>
      </c>
      <c r="C168" s="41">
        <v>4.0234375</v>
      </c>
      <c r="D168" s="41">
        <v>3.9575757575757575</v>
      </c>
      <c r="E168" s="41">
        <v>2.7802690582959642</v>
      </c>
      <c r="F168" s="41">
        <v>2.4564315352697097</v>
      </c>
      <c r="G168" s="41">
        <v>2.5384615384615383</v>
      </c>
      <c r="H168" s="41">
        <v>2.4061433447098977</v>
      </c>
      <c r="I168" s="41">
        <v>2.3533123028391167</v>
      </c>
      <c r="J168" s="41">
        <v>3.0801393728222997</v>
      </c>
      <c r="K168" s="41">
        <v>3.22397476340694</v>
      </c>
      <c r="L168" s="41">
        <v>3.0688705234159781</v>
      </c>
      <c r="M168" s="41">
        <v>3.1687344913151363</v>
      </c>
      <c r="N168" s="41">
        <v>3.4726027397260273</v>
      </c>
    </row>
    <row r="169" spans="2:14">
      <c r="B169" s="6" t="s">
        <v>4</v>
      </c>
      <c r="C169" s="41">
        <v>2.4893617021276597</v>
      </c>
      <c r="D169" s="41">
        <v>2.7814569536423841</v>
      </c>
      <c r="E169" s="41">
        <v>2.5602409638554215</v>
      </c>
      <c r="F169" s="41">
        <v>2.723529411764706</v>
      </c>
      <c r="G169" s="41">
        <v>3.0760233918128654</v>
      </c>
      <c r="H169" s="41">
        <v>3.7884615384615383</v>
      </c>
      <c r="I169" s="41">
        <v>3.308176100628931</v>
      </c>
      <c r="J169" s="41">
        <v>2.4736842105263159</v>
      </c>
      <c r="K169" s="41">
        <v>3.2210526315789472</v>
      </c>
      <c r="L169" s="41">
        <v>4.28125</v>
      </c>
      <c r="M169" s="41">
        <v>5.1758241758241761</v>
      </c>
      <c r="N169" s="41">
        <v>6.1629392971246002</v>
      </c>
    </row>
    <row r="170" spans="2:14">
      <c r="B170" s="6" t="s">
        <v>5</v>
      </c>
      <c r="C170" s="41">
        <v>3.2238805970149254</v>
      </c>
      <c r="D170" s="41">
        <v>3.2331460674157304</v>
      </c>
      <c r="E170" s="41">
        <v>3.4676616915422884</v>
      </c>
      <c r="F170" s="41">
        <v>3.077097505668934</v>
      </c>
      <c r="G170" s="41">
        <v>2.6818181818181817</v>
      </c>
      <c r="H170" s="41">
        <v>2.9781746031746033</v>
      </c>
      <c r="I170" s="41">
        <v>2.3273056057866186</v>
      </c>
      <c r="J170" s="41">
        <v>2.1508828250401284</v>
      </c>
      <c r="K170" s="41">
        <v>2.0261627906976742</v>
      </c>
      <c r="L170" s="41">
        <v>2.0243589743589743</v>
      </c>
      <c r="M170" s="41">
        <v>2.0865800865800868</v>
      </c>
      <c r="N170" s="41">
        <v>2.3126873126873129</v>
      </c>
    </row>
    <row r="171" spans="2:14">
      <c r="B171" s="6" t="s">
        <v>6</v>
      </c>
      <c r="C171" s="41">
        <v>0.58333333333333337</v>
      </c>
      <c r="D171" s="41">
        <v>0.54330708661417326</v>
      </c>
      <c r="E171" s="41">
        <v>0.51351351351351349</v>
      </c>
      <c r="F171" s="41">
        <v>0.59813084112149528</v>
      </c>
      <c r="G171" s="41">
        <v>0.72649572649572647</v>
      </c>
      <c r="H171" s="41">
        <v>0.8571428571428571</v>
      </c>
      <c r="I171" s="41">
        <v>0.68103448275862066</v>
      </c>
      <c r="J171" s="41">
        <v>0.45774647887323944</v>
      </c>
      <c r="K171" s="41">
        <v>0.34848484848484851</v>
      </c>
      <c r="L171" s="41">
        <v>0.45936395759717313</v>
      </c>
      <c r="M171" s="41">
        <v>0.7162921348314607</v>
      </c>
      <c r="N171" s="41">
        <v>0.83720930232558144</v>
      </c>
    </row>
    <row r="172" spans="2:14">
      <c r="B172" s="6" t="s">
        <v>7</v>
      </c>
      <c r="C172" s="41">
        <v>3</v>
      </c>
      <c r="D172" s="41">
        <v>1.4705882352941178</v>
      </c>
      <c r="E172" s="41">
        <v>1.588235294117647</v>
      </c>
      <c r="F172" s="41">
        <v>1.4</v>
      </c>
      <c r="G172" s="41">
        <v>0.5</v>
      </c>
      <c r="H172" s="41">
        <v>0.125</v>
      </c>
      <c r="I172" s="41">
        <v>0.28000000000000003</v>
      </c>
      <c r="J172" s="41">
        <v>0.47826086956521741</v>
      </c>
      <c r="K172" s="41">
        <v>0.65217391304347827</v>
      </c>
      <c r="L172" s="41">
        <v>0.8</v>
      </c>
      <c r="M172" s="41">
        <v>0.48148148148148145</v>
      </c>
      <c r="N172" s="41">
        <v>0.7142857142857143</v>
      </c>
    </row>
    <row r="173" spans="2:14">
      <c r="B173" s="6" t="s">
        <v>8</v>
      </c>
      <c r="C173" s="41">
        <v>1.2346938775510203</v>
      </c>
      <c r="D173" s="41">
        <v>1.1276595744680851</v>
      </c>
      <c r="E173" s="41">
        <v>0.88888888888888884</v>
      </c>
      <c r="F173" s="41">
        <v>0.83582089552238803</v>
      </c>
      <c r="G173" s="41">
        <v>0.99371069182389937</v>
      </c>
      <c r="H173" s="41">
        <v>1.1275510204081634</v>
      </c>
      <c r="I173" s="41">
        <v>1.251082251082251</v>
      </c>
      <c r="J173" s="41">
        <v>1.1984732824427482</v>
      </c>
      <c r="K173" s="41">
        <v>1.0990990990990992</v>
      </c>
      <c r="L173" s="41">
        <v>1.3852459016393444</v>
      </c>
      <c r="M173" s="41">
        <v>1.5048309178743962</v>
      </c>
      <c r="N173" s="41">
        <v>1.9659574468085106</v>
      </c>
    </row>
    <row r="174" spans="2:14">
      <c r="B174" s="6" t="s">
        <v>9</v>
      </c>
      <c r="C174" s="41">
        <v>0.43</v>
      </c>
      <c r="D174" s="41">
        <v>1.1408450704225352</v>
      </c>
      <c r="E174" s="41">
        <v>1.3272727272727274</v>
      </c>
      <c r="F174" s="41">
        <v>0.53488372093023251</v>
      </c>
      <c r="G174" s="41">
        <v>0.82857142857142863</v>
      </c>
      <c r="H174" s="41">
        <v>0.58139534883720934</v>
      </c>
      <c r="I174" s="41">
        <v>0.6470588235294118</v>
      </c>
      <c r="J174" s="41">
        <v>0.68627450980392157</v>
      </c>
      <c r="K174" s="41">
        <v>0.65454545454545454</v>
      </c>
      <c r="L174" s="41">
        <v>0.55172413793103448</v>
      </c>
      <c r="M174" s="41">
        <v>0.54545454545454541</v>
      </c>
      <c r="N174" s="41">
        <v>0.89473684210526316</v>
      </c>
    </row>
    <row r="175" spans="2:14">
      <c r="B175" s="6" t="s">
        <v>10</v>
      </c>
      <c r="C175" s="41">
        <v>1.2857142857142858</v>
      </c>
      <c r="D175" s="41">
        <v>2.2000000000000002</v>
      </c>
      <c r="E175" s="41">
        <v>1.8</v>
      </c>
      <c r="F175" s="41">
        <v>0.33333333333333331</v>
      </c>
      <c r="G175" s="41">
        <v>0.25</v>
      </c>
      <c r="H175" s="41">
        <v>0.66666666666666663</v>
      </c>
      <c r="I175" s="41">
        <v>0.8571428571428571</v>
      </c>
      <c r="J175" s="41">
        <v>0</v>
      </c>
      <c r="K175" s="41">
        <v>0.1111111111111111</v>
      </c>
      <c r="L175" s="41">
        <v>8.3333333333333329E-2</v>
      </c>
      <c r="M175" s="41">
        <v>0.18181818181818182</v>
      </c>
      <c r="N175" s="41">
        <v>0.45454545454545453</v>
      </c>
    </row>
    <row r="176" spans="2:14">
      <c r="B176" s="6" t="s">
        <v>11</v>
      </c>
      <c r="C176" s="41">
        <v>1.2790697674418605</v>
      </c>
      <c r="D176" s="41">
        <v>1.5255474452554745</v>
      </c>
      <c r="E176" s="41">
        <v>1.5802469135802468</v>
      </c>
      <c r="F176" s="41">
        <v>1.7584269662921348</v>
      </c>
      <c r="G176" s="41">
        <v>1.96875</v>
      </c>
      <c r="H176" s="41">
        <v>1.3654822335025381</v>
      </c>
      <c r="I176" s="41">
        <v>1.4513274336283186</v>
      </c>
      <c r="J176" s="41">
        <v>1.2345679012345678</v>
      </c>
      <c r="K176" s="41">
        <v>1.1700680272108843</v>
      </c>
      <c r="L176" s="41">
        <v>1.4158730158730159</v>
      </c>
      <c r="M176" s="41">
        <v>1.4705882352941178</v>
      </c>
      <c r="N176" s="41">
        <v>1.742014742014742</v>
      </c>
    </row>
    <row r="177" spans="2:14">
      <c r="B177" s="6" t="s">
        <v>12</v>
      </c>
      <c r="C177" s="41">
        <v>2.4739884393063583</v>
      </c>
      <c r="D177" s="41">
        <v>2.2018970189701896</v>
      </c>
      <c r="E177" s="41">
        <v>2.0054945054945055</v>
      </c>
      <c r="F177" s="41">
        <v>2.0355329949238579</v>
      </c>
      <c r="G177" s="41">
        <v>2.008313539192399</v>
      </c>
      <c r="H177" s="41">
        <v>1.8738738738738738</v>
      </c>
      <c r="I177" s="41">
        <v>1.9660144181256436</v>
      </c>
      <c r="J177" s="41">
        <v>1.7387387387387387</v>
      </c>
      <c r="K177" s="41">
        <v>1.6541609822646657</v>
      </c>
      <c r="L177" s="41">
        <v>1.5829545454545455</v>
      </c>
      <c r="M177" s="41">
        <v>1.6723728007608178</v>
      </c>
      <c r="N177" s="41">
        <v>1.7753479125248508</v>
      </c>
    </row>
    <row r="178" spans="2:14">
      <c r="B178" s="6" t="s">
        <v>13</v>
      </c>
      <c r="C178" s="41">
        <v>2.0962962962962961</v>
      </c>
      <c r="D178" s="41">
        <v>2.5037593984962405</v>
      </c>
      <c r="E178" s="41">
        <v>3</v>
      </c>
      <c r="F178" s="41">
        <v>2.1450381679389312</v>
      </c>
      <c r="G178" s="41">
        <v>2.388157894736842</v>
      </c>
      <c r="H178" s="41">
        <v>1.6603773584905661</v>
      </c>
      <c r="I178" s="41">
        <v>1.5978260869565217</v>
      </c>
      <c r="J178" s="41">
        <v>1.8952380952380952</v>
      </c>
      <c r="K178" s="41">
        <v>1.9533898305084745</v>
      </c>
      <c r="L178" s="41">
        <v>2.0676691729323307</v>
      </c>
      <c r="M178" s="41">
        <v>2.5559006211180124</v>
      </c>
      <c r="N178" s="41">
        <v>2.9269662921348316</v>
      </c>
    </row>
    <row r="179" spans="2:14">
      <c r="B179" s="6" t="s">
        <v>14</v>
      </c>
      <c r="C179" s="41">
        <v>1.1675675675675676</v>
      </c>
      <c r="D179" s="41">
        <v>1.3632075471698113</v>
      </c>
      <c r="E179" s="41">
        <v>0.8902439024390244</v>
      </c>
      <c r="F179" s="41">
        <v>0.87786259541984735</v>
      </c>
      <c r="G179" s="41">
        <v>0.92553191489361697</v>
      </c>
      <c r="H179" s="41">
        <v>0.78807947019867552</v>
      </c>
      <c r="I179" s="41">
        <v>0.75975975975975973</v>
      </c>
      <c r="J179" s="41">
        <v>0.77218934911242598</v>
      </c>
      <c r="K179" s="41">
        <v>0.89203084832904889</v>
      </c>
      <c r="L179" s="41">
        <v>1.0807174887892377</v>
      </c>
      <c r="M179" s="41">
        <v>0.87968441814595666</v>
      </c>
      <c r="N179" s="41">
        <v>1.0066666666666666</v>
      </c>
    </row>
    <row r="180" spans="2:14">
      <c r="B180" s="6" t="s">
        <v>15</v>
      </c>
      <c r="C180" s="41">
        <v>5.790322580645161</v>
      </c>
      <c r="D180" s="41">
        <v>3.3174603174603177</v>
      </c>
      <c r="E180" s="41">
        <v>4.484375</v>
      </c>
      <c r="F180" s="41">
        <v>4.721311475409836</v>
      </c>
      <c r="G180" s="41">
        <v>4.7424242424242422</v>
      </c>
      <c r="H180" s="41">
        <v>4.3529411764705879</v>
      </c>
      <c r="I180" s="41">
        <v>5.0625</v>
      </c>
      <c r="J180" s="41">
        <v>5.619718309859155</v>
      </c>
      <c r="K180" s="41">
        <v>5.8666666666666663</v>
      </c>
      <c r="L180" s="41">
        <v>3.735632183908046</v>
      </c>
      <c r="M180" s="41">
        <v>3.5533980582524274</v>
      </c>
      <c r="N180" s="41">
        <v>4.393700787401575</v>
      </c>
    </row>
    <row r="181" spans="2:14">
      <c r="B181" s="6" t="s">
        <v>16</v>
      </c>
      <c r="C181" s="41">
        <v>1</v>
      </c>
      <c r="D181" s="41">
        <v>0.5</v>
      </c>
      <c r="E181" s="41">
        <v>0.5</v>
      </c>
      <c r="F181" s="41">
        <v>0</v>
      </c>
      <c r="G181" s="41">
        <v>0</v>
      </c>
      <c r="H181" s="41">
        <v>0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1">
        <v>0</v>
      </c>
    </row>
    <row r="182" spans="2:14">
      <c r="B182" s="6" t="s">
        <v>17</v>
      </c>
      <c r="C182" s="41">
        <v>1.326086956521739</v>
      </c>
      <c r="D182" s="41">
        <v>1.4444444444444444</v>
      </c>
      <c r="E182" s="41">
        <v>1.3181818181818181</v>
      </c>
      <c r="F182" s="41">
        <v>0.93700787401574803</v>
      </c>
      <c r="G182" s="41">
        <v>0.93798449612403101</v>
      </c>
      <c r="H182" s="41">
        <v>0.79166666666666663</v>
      </c>
      <c r="I182" s="41">
        <v>0.84756097560975607</v>
      </c>
      <c r="J182" s="41">
        <v>0.8045977011494253</v>
      </c>
      <c r="K182" s="41">
        <v>0.76047904191616766</v>
      </c>
      <c r="L182" s="41">
        <v>0.77653631284916202</v>
      </c>
      <c r="M182" s="41">
        <v>0.72826086956521741</v>
      </c>
      <c r="N182" s="41">
        <v>0.5714285714285714</v>
      </c>
    </row>
    <row r="183" spans="2:14">
      <c r="B183" s="6" t="s">
        <v>18</v>
      </c>
      <c r="C183" s="41">
        <v>1.1395348837209303</v>
      </c>
      <c r="D183" s="41">
        <v>1.2886597938144331</v>
      </c>
      <c r="E183" s="41">
        <v>1</v>
      </c>
      <c r="F183" s="41">
        <v>1.1583333333333334</v>
      </c>
      <c r="G183" s="41">
        <v>1.1203007518796992</v>
      </c>
      <c r="H183" s="41">
        <v>0.94904458598726116</v>
      </c>
      <c r="I183" s="41">
        <v>1.0279329608938548</v>
      </c>
      <c r="J183" s="41">
        <v>0.91705069124423966</v>
      </c>
      <c r="K183" s="41">
        <v>0.96296296296296291</v>
      </c>
      <c r="L183" s="41">
        <v>1</v>
      </c>
      <c r="M183" s="41">
        <v>1.0216802168021679</v>
      </c>
      <c r="N183" s="41">
        <v>1.2147651006711409</v>
      </c>
    </row>
    <row r="184" spans="2:14">
      <c r="B184" s="6" t="s">
        <v>19</v>
      </c>
      <c r="C184" s="41">
        <v>1.1475409836065573</v>
      </c>
      <c r="D184" s="41">
        <v>1.1805852962169878</v>
      </c>
      <c r="E184" s="41">
        <v>1.2125984251968505</v>
      </c>
      <c r="F184" s="41">
        <v>1.3393124065769806</v>
      </c>
      <c r="G184" s="41">
        <v>1.3872791519434629</v>
      </c>
      <c r="H184" s="41">
        <v>1.5864920744314266</v>
      </c>
      <c r="I184" s="41">
        <v>1.8643109540636043</v>
      </c>
      <c r="J184" s="41">
        <v>1.8994638069705094</v>
      </c>
      <c r="K184" s="41">
        <v>2.1103767349636482</v>
      </c>
      <c r="L184" s="41">
        <v>2.0013386880856761</v>
      </c>
      <c r="M184" s="41">
        <v>1.9833555259653795</v>
      </c>
      <c r="N184" s="41">
        <v>2.3809523809523809</v>
      </c>
    </row>
    <row r="185" spans="2:14">
      <c r="B185" s="6" t="s">
        <v>20</v>
      </c>
      <c r="C185" s="41">
        <v>2.8852459016393444</v>
      </c>
      <c r="D185" s="41">
        <v>2.7027027027027026</v>
      </c>
      <c r="E185" s="41">
        <v>2.6741573033707864</v>
      </c>
      <c r="F185" s="41">
        <v>3.1813725490196076</v>
      </c>
      <c r="G185" s="41">
        <v>2.8893617021276596</v>
      </c>
      <c r="H185" s="41">
        <v>2.7566539923954374</v>
      </c>
      <c r="I185" s="41">
        <v>2.9375</v>
      </c>
      <c r="J185" s="41">
        <v>2.9645161290322579</v>
      </c>
      <c r="K185" s="41">
        <v>2.6754385964912282</v>
      </c>
      <c r="L185" s="41">
        <v>2.9353932584269664</v>
      </c>
      <c r="M185" s="41">
        <v>3</v>
      </c>
      <c r="N185" s="41">
        <v>3.0113378684807257</v>
      </c>
    </row>
    <row r="186" spans="2:14">
      <c r="B186" s="6" t="s">
        <v>21</v>
      </c>
      <c r="C186" s="41">
        <v>0.75510204081632648</v>
      </c>
      <c r="D186" s="41">
        <v>1.0434782608695652</v>
      </c>
      <c r="E186" s="41">
        <v>0.96078431372549022</v>
      </c>
      <c r="F186" s="41">
        <v>0.92592592592592593</v>
      </c>
      <c r="G186" s="41">
        <v>1</v>
      </c>
      <c r="H186" s="41">
        <v>0.74193548387096775</v>
      </c>
      <c r="I186" s="41">
        <v>0.8904109589041096</v>
      </c>
      <c r="J186" s="41">
        <v>0.72151898734177211</v>
      </c>
      <c r="K186" s="41">
        <v>0.72826086956521741</v>
      </c>
      <c r="L186" s="41">
        <v>0.83505154639175261</v>
      </c>
      <c r="M186" s="41">
        <v>0.71698113207547165</v>
      </c>
      <c r="N186" s="41">
        <v>0.73770491803278693</v>
      </c>
    </row>
    <row r="187" spans="2:14">
      <c r="B187" s="6" t="s">
        <v>22</v>
      </c>
      <c r="C187" s="41">
        <v>2.904564315352697</v>
      </c>
      <c r="D187" s="41">
        <v>2.2620967741935485</v>
      </c>
      <c r="E187" s="41">
        <v>2.5328185328185326</v>
      </c>
      <c r="F187" s="41">
        <v>2.6536964980544746</v>
      </c>
      <c r="G187" s="41">
        <v>2.6538461538461537</v>
      </c>
      <c r="H187" s="41">
        <v>2.6937500000000001</v>
      </c>
      <c r="I187" s="41">
        <v>2.5794117647058825</v>
      </c>
      <c r="J187" s="41">
        <v>3.0988700564971752</v>
      </c>
      <c r="K187" s="41">
        <v>3.3226600985221677</v>
      </c>
      <c r="L187" s="41">
        <v>3.1733021077283374</v>
      </c>
      <c r="M187" s="41">
        <v>2.907725321888412</v>
      </c>
      <c r="N187" s="41">
        <v>3.3630831643002028</v>
      </c>
    </row>
    <row r="188" spans="2:14">
      <c r="B188" s="6" t="s">
        <v>23</v>
      </c>
      <c r="C188" s="41">
        <v>1.2070588235294117</v>
      </c>
      <c r="D188" s="41">
        <v>1.3665987780040734</v>
      </c>
      <c r="E188" s="41">
        <v>1.3551236749116609</v>
      </c>
      <c r="F188" s="41">
        <v>1.2989045383411582</v>
      </c>
      <c r="G188" s="41">
        <v>1.2321167883211679</v>
      </c>
      <c r="H188" s="41">
        <v>1.1093117408906883</v>
      </c>
      <c r="I188" s="41">
        <v>1.0668316831683169</v>
      </c>
      <c r="J188" s="41">
        <v>0.99248120300751874</v>
      </c>
      <c r="K188" s="41">
        <v>1.0019569471624266</v>
      </c>
      <c r="L188" s="41">
        <v>1.035923141186299</v>
      </c>
      <c r="M188" s="41">
        <v>1.0581148121899362</v>
      </c>
      <c r="N188" s="41">
        <v>1.1285892634207242</v>
      </c>
    </row>
    <row r="189" spans="2:14">
      <c r="B189" s="6" t="s">
        <v>24</v>
      </c>
      <c r="C189" s="41">
        <v>0.6428571428571429</v>
      </c>
      <c r="D189" s="41">
        <v>0.484375</v>
      </c>
      <c r="E189" s="41">
        <v>0.4375</v>
      </c>
      <c r="F189" s="41">
        <v>0.37572254335260113</v>
      </c>
      <c r="G189" s="41">
        <v>0.3902439024390244</v>
      </c>
      <c r="H189" s="41">
        <v>0.52558139534883719</v>
      </c>
      <c r="I189" s="41">
        <v>0.42325581395348838</v>
      </c>
      <c r="J189" s="41">
        <v>0.46636771300448432</v>
      </c>
      <c r="K189" s="41">
        <v>0.66228070175438591</v>
      </c>
      <c r="L189" s="41">
        <v>0.4200743494423792</v>
      </c>
      <c r="M189" s="41">
        <v>0.45547945205479451</v>
      </c>
      <c r="N189" s="41">
        <v>0.51311953352769679</v>
      </c>
    </row>
    <row r="190" spans="2:14">
      <c r="B190" s="6" t="s">
        <v>25</v>
      </c>
      <c r="C190" s="41">
        <v>1.9296703296703297</v>
      </c>
      <c r="D190" s="41">
        <v>1.9148514851485148</v>
      </c>
      <c r="E190" s="41">
        <v>1.8229755178907721</v>
      </c>
      <c r="F190" s="41">
        <v>1.9551166965888689</v>
      </c>
      <c r="G190" s="41">
        <v>2.0620805369127515</v>
      </c>
      <c r="H190" s="41">
        <v>1.7325769854132902</v>
      </c>
      <c r="I190" s="41">
        <v>1.4892638036809815</v>
      </c>
      <c r="J190" s="41">
        <v>1.4668508287292819</v>
      </c>
      <c r="K190" s="41">
        <v>1.5901234567901235</v>
      </c>
      <c r="L190" s="41">
        <v>1.6765350877192982</v>
      </c>
      <c r="M190" s="41">
        <v>1.8168631006346327</v>
      </c>
      <c r="N190" s="41">
        <v>1.7779503105590062</v>
      </c>
    </row>
    <row r="191" spans="2:14">
      <c r="B191" s="8" t="s">
        <v>28</v>
      </c>
      <c r="C191" s="43">
        <v>1.7938291785860236</v>
      </c>
      <c r="D191" s="43">
        <v>1.7888055395268321</v>
      </c>
      <c r="E191" s="43">
        <v>1.7381167540213265</v>
      </c>
      <c r="F191" s="43">
        <v>1.7312639341450866</v>
      </c>
      <c r="G191" s="43">
        <v>1.7325063613231553</v>
      </c>
      <c r="H191" s="43">
        <v>1.6852267624607096</v>
      </c>
      <c r="I191" s="43">
        <v>1.6790697674418604</v>
      </c>
      <c r="J191" s="43">
        <v>1.6604014831862932</v>
      </c>
      <c r="K191" s="43">
        <v>1.7058150183150182</v>
      </c>
      <c r="L191" s="43">
        <v>1.693806754412815</v>
      </c>
      <c r="M191" s="43">
        <v>1.7654772524531668</v>
      </c>
      <c r="N191" s="43">
        <v>1.9410208527855586</v>
      </c>
    </row>
    <row r="192" spans="2:14">
      <c r="B192" s="1" t="s">
        <v>27</v>
      </c>
    </row>
    <row r="196" spans="2:20">
      <c r="B196" s="3" t="s">
        <v>72</v>
      </c>
    </row>
    <row r="198" spans="2:20">
      <c r="B198" s="4" t="s">
        <v>42</v>
      </c>
      <c r="C198" s="4">
        <v>1981</v>
      </c>
      <c r="D198" s="4">
        <v>1982</v>
      </c>
      <c r="E198" s="4">
        <v>1983</v>
      </c>
      <c r="F198" s="4">
        <v>1984</v>
      </c>
      <c r="G198" s="4">
        <v>1985</v>
      </c>
      <c r="H198" s="4">
        <v>1986</v>
      </c>
      <c r="I198" s="4">
        <v>1987</v>
      </c>
      <c r="J198" s="4">
        <v>1988</v>
      </c>
      <c r="K198" s="4">
        <v>1989</v>
      </c>
      <c r="L198" s="4">
        <v>1990</v>
      </c>
      <c r="M198" s="4">
        <v>1991</v>
      </c>
      <c r="N198" s="4">
        <v>1992</v>
      </c>
      <c r="O198" s="4">
        <v>1993</v>
      </c>
      <c r="P198" s="4">
        <v>1994</v>
      </c>
      <c r="Q198" s="4">
        <v>1995</v>
      </c>
      <c r="R198" s="4">
        <v>1996</v>
      </c>
      <c r="S198" s="5" t="s">
        <v>28</v>
      </c>
    </row>
    <row r="199" spans="2:20">
      <c r="B199" s="6" t="s">
        <v>43</v>
      </c>
      <c r="C199" s="17">
        <v>34166</v>
      </c>
      <c r="D199" s="17">
        <v>35097</v>
      </c>
      <c r="E199" s="17">
        <v>34958</v>
      </c>
      <c r="F199" s="17">
        <v>34280</v>
      </c>
      <c r="G199" s="17">
        <v>37404</v>
      </c>
      <c r="H199" s="17">
        <v>38232</v>
      </c>
      <c r="I199" s="17">
        <v>38516</v>
      </c>
      <c r="J199" s="17">
        <v>39222</v>
      </c>
      <c r="K199" s="17">
        <v>41412</v>
      </c>
      <c r="L199" s="17">
        <v>42646</v>
      </c>
      <c r="M199" s="17">
        <v>44494</v>
      </c>
      <c r="N199" s="17">
        <v>47453</v>
      </c>
      <c r="O199" s="17">
        <v>46427</v>
      </c>
      <c r="P199" s="17">
        <v>50429</v>
      </c>
      <c r="Q199" s="17">
        <v>53275</v>
      </c>
      <c r="R199" s="17">
        <v>55617</v>
      </c>
      <c r="S199" s="21">
        <v>673628</v>
      </c>
    </row>
    <row r="200" spans="2:20">
      <c r="B200" s="6" t="s">
        <v>44</v>
      </c>
      <c r="C200" s="17">
        <v>1051</v>
      </c>
      <c r="D200" s="17">
        <v>1231</v>
      </c>
      <c r="E200" s="17">
        <v>1201</v>
      </c>
      <c r="F200" s="17">
        <v>1320</v>
      </c>
      <c r="G200" s="17">
        <v>1455</v>
      </c>
      <c r="H200" s="17">
        <v>1675</v>
      </c>
      <c r="I200" s="17">
        <v>1753</v>
      </c>
      <c r="J200" s="17">
        <v>1716</v>
      </c>
      <c r="K200" s="17">
        <v>1831</v>
      </c>
      <c r="L200" s="17">
        <v>1979</v>
      </c>
      <c r="M200" s="17">
        <v>1970</v>
      </c>
      <c r="N200" s="17">
        <v>2018</v>
      </c>
      <c r="O200" s="17">
        <v>2122</v>
      </c>
      <c r="P200" s="17">
        <v>2332</v>
      </c>
      <c r="Q200" s="17">
        <v>2586</v>
      </c>
      <c r="R200" s="17">
        <v>3065</v>
      </c>
      <c r="S200" s="21">
        <v>29305</v>
      </c>
    </row>
    <row r="201" spans="2:20">
      <c r="B201" s="6" t="s">
        <v>45</v>
      </c>
      <c r="C201" s="17">
        <v>1916</v>
      </c>
      <c r="D201" s="17">
        <v>2204</v>
      </c>
      <c r="E201" s="17">
        <v>2225</v>
      </c>
      <c r="F201" s="17">
        <v>2288</v>
      </c>
      <c r="G201" s="17">
        <v>2330</v>
      </c>
      <c r="H201" s="17">
        <v>2490</v>
      </c>
      <c r="I201" s="17">
        <v>2539</v>
      </c>
      <c r="J201" s="17">
        <v>2777</v>
      </c>
      <c r="K201" s="17">
        <v>3090</v>
      </c>
      <c r="L201" s="17">
        <v>3573</v>
      </c>
      <c r="M201" s="17">
        <v>3929</v>
      </c>
      <c r="N201" s="17">
        <v>4652</v>
      </c>
      <c r="O201" s="17">
        <v>4479</v>
      </c>
      <c r="P201" s="17">
        <v>4795</v>
      </c>
      <c r="Q201" s="17">
        <v>5432</v>
      </c>
      <c r="R201" s="17">
        <v>6002</v>
      </c>
      <c r="S201" s="21">
        <v>54721</v>
      </c>
    </row>
    <row r="202" spans="2:20">
      <c r="B202" s="6" t="s">
        <v>46</v>
      </c>
      <c r="C202" s="17">
        <v>19569</v>
      </c>
      <c r="D202" s="17">
        <v>20111</v>
      </c>
      <c r="E202" s="17">
        <v>20916</v>
      </c>
      <c r="F202" s="17">
        <v>21656</v>
      </c>
      <c r="G202" s="17">
        <v>23612</v>
      </c>
      <c r="H202" s="17">
        <v>24756</v>
      </c>
      <c r="I202" s="17">
        <v>25275</v>
      </c>
      <c r="J202" s="17">
        <v>26182</v>
      </c>
      <c r="K202" s="17">
        <v>27181</v>
      </c>
      <c r="L202" s="17">
        <v>27975</v>
      </c>
      <c r="M202" s="17">
        <v>29176</v>
      </c>
      <c r="N202" s="17">
        <v>31431</v>
      </c>
      <c r="O202" s="17">
        <v>31078</v>
      </c>
      <c r="P202" s="17">
        <v>32434</v>
      </c>
      <c r="Q202" s="17">
        <v>33342</v>
      </c>
      <c r="R202" s="17">
        <v>33105</v>
      </c>
      <c r="S202" s="21">
        <v>427799</v>
      </c>
    </row>
    <row r="203" spans="2:20">
      <c r="B203" s="6" t="s">
        <v>47</v>
      </c>
      <c r="C203" s="17">
        <v>135</v>
      </c>
      <c r="D203" s="17">
        <v>123</v>
      </c>
      <c r="E203" s="17">
        <v>132</v>
      </c>
      <c r="F203" s="17">
        <v>112</v>
      </c>
      <c r="G203" s="17">
        <v>131</v>
      </c>
      <c r="H203" s="17">
        <v>143</v>
      </c>
      <c r="I203" s="17">
        <v>138</v>
      </c>
      <c r="J203" s="17">
        <v>139</v>
      </c>
      <c r="K203" s="17">
        <v>170</v>
      </c>
      <c r="L203" s="17">
        <v>192</v>
      </c>
      <c r="M203" s="17">
        <v>183</v>
      </c>
      <c r="N203" s="17">
        <v>215</v>
      </c>
      <c r="O203" s="17">
        <v>220</v>
      </c>
      <c r="P203" s="17">
        <v>253</v>
      </c>
      <c r="Q203" s="17">
        <v>294</v>
      </c>
      <c r="R203" s="17">
        <v>362</v>
      </c>
      <c r="S203" s="21">
        <v>2942</v>
      </c>
    </row>
    <row r="204" spans="2:20">
      <c r="B204" s="6" t="s">
        <v>48</v>
      </c>
      <c r="C204" s="17">
        <v>673</v>
      </c>
      <c r="D204" s="17">
        <v>652</v>
      </c>
      <c r="E204" s="17">
        <v>817</v>
      </c>
      <c r="F204" s="17">
        <v>698</v>
      </c>
      <c r="G204" s="17">
        <v>756</v>
      </c>
      <c r="H204" s="17">
        <v>857</v>
      </c>
      <c r="I204" s="17">
        <v>850</v>
      </c>
      <c r="J204" s="17">
        <v>914</v>
      </c>
      <c r="K204" s="17">
        <v>971</v>
      </c>
      <c r="L204" s="17">
        <v>1103</v>
      </c>
      <c r="M204" s="17">
        <v>1129</v>
      </c>
      <c r="N204" s="17">
        <v>1211</v>
      </c>
      <c r="O204" s="17">
        <v>1257</v>
      </c>
      <c r="P204" s="17">
        <v>1226</v>
      </c>
      <c r="Q204" s="17">
        <v>1374</v>
      </c>
      <c r="R204" s="17">
        <v>1464</v>
      </c>
      <c r="S204" s="21">
        <v>15952</v>
      </c>
    </row>
    <row r="205" spans="2:20">
      <c r="B205" s="6" t="s">
        <v>49</v>
      </c>
      <c r="C205" s="17">
        <v>3469</v>
      </c>
      <c r="D205" s="17">
        <v>4017</v>
      </c>
      <c r="E205" s="17">
        <v>4496</v>
      </c>
      <c r="F205" s="17">
        <v>4790</v>
      </c>
      <c r="G205" s="17">
        <v>5610</v>
      </c>
      <c r="H205" s="17">
        <v>6605</v>
      </c>
      <c r="I205" s="17">
        <v>6966</v>
      </c>
      <c r="J205" s="17">
        <v>7614</v>
      </c>
      <c r="K205" s="17">
        <v>8144</v>
      </c>
      <c r="L205" s="17">
        <v>9096</v>
      </c>
      <c r="M205" s="17">
        <v>9825</v>
      </c>
      <c r="N205" s="17">
        <v>12314</v>
      </c>
      <c r="O205" s="17">
        <v>12872</v>
      </c>
      <c r="P205" s="17">
        <v>14133</v>
      </c>
      <c r="Q205" s="17">
        <v>15362</v>
      </c>
      <c r="R205" s="17">
        <v>16744</v>
      </c>
      <c r="S205" s="21">
        <v>142057</v>
      </c>
    </row>
    <row r="206" spans="2:20">
      <c r="B206" s="6" t="s">
        <v>50</v>
      </c>
      <c r="C206" s="17">
        <v>23184</v>
      </c>
      <c r="D206" s="17">
        <v>23632</v>
      </c>
      <c r="E206" s="17">
        <v>23578</v>
      </c>
      <c r="F206" s="17">
        <v>23441</v>
      </c>
      <c r="G206" s="17">
        <v>25138</v>
      </c>
      <c r="H206" s="17">
        <v>27291</v>
      </c>
      <c r="I206" s="17">
        <v>27253</v>
      </c>
      <c r="J206" s="17">
        <v>28407</v>
      </c>
      <c r="K206" s="17">
        <v>29983</v>
      </c>
      <c r="L206" s="17">
        <v>30719</v>
      </c>
      <c r="M206" s="17">
        <v>32075</v>
      </c>
      <c r="N206" s="17">
        <v>35696</v>
      </c>
      <c r="O206" s="17">
        <v>35761</v>
      </c>
      <c r="P206" s="17">
        <v>38919</v>
      </c>
      <c r="Q206" s="17">
        <v>40969</v>
      </c>
      <c r="R206" s="17">
        <v>41942</v>
      </c>
      <c r="S206" s="21">
        <v>487988</v>
      </c>
      <c r="T206" s="3"/>
    </row>
    <row r="207" spans="2:20">
      <c r="B207" s="6" t="s">
        <v>51</v>
      </c>
      <c r="C207" s="17">
        <v>9632</v>
      </c>
      <c r="D207" s="17">
        <v>10232</v>
      </c>
      <c r="E207" s="17">
        <v>11096</v>
      </c>
      <c r="F207" s="17">
        <v>11547</v>
      </c>
      <c r="G207" s="17">
        <v>12168</v>
      </c>
      <c r="H207" s="17">
        <v>12789</v>
      </c>
      <c r="I207" s="17">
        <v>13150</v>
      </c>
      <c r="J207" s="17">
        <v>14536</v>
      </c>
      <c r="K207" s="17">
        <v>15975</v>
      </c>
      <c r="L207" s="17">
        <v>16609</v>
      </c>
      <c r="M207" s="17">
        <v>18178</v>
      </c>
      <c r="N207" s="17">
        <v>20519</v>
      </c>
      <c r="O207" s="17">
        <v>20603</v>
      </c>
      <c r="P207" s="17">
        <v>23076</v>
      </c>
      <c r="Q207" s="17">
        <v>24658</v>
      </c>
      <c r="R207" s="17">
        <v>26396</v>
      </c>
      <c r="S207" s="21">
        <v>261164</v>
      </c>
    </row>
    <row r="208" spans="2:20">
      <c r="B208" s="6" t="s">
        <v>52</v>
      </c>
      <c r="C208" s="17">
        <v>27234</v>
      </c>
      <c r="D208" s="17">
        <v>28386</v>
      </c>
      <c r="E208" s="17">
        <v>29713</v>
      </c>
      <c r="F208" s="17">
        <v>30725</v>
      </c>
      <c r="G208" s="17">
        <v>34128</v>
      </c>
      <c r="H208" s="17">
        <v>35917</v>
      </c>
      <c r="I208" s="17">
        <v>36082</v>
      </c>
      <c r="J208" s="17">
        <v>40408</v>
      </c>
      <c r="K208" s="17">
        <v>41823</v>
      </c>
      <c r="L208" s="17">
        <v>44399</v>
      </c>
      <c r="M208" s="17">
        <v>46297</v>
      </c>
      <c r="N208" s="17">
        <v>52339</v>
      </c>
      <c r="O208" s="17">
        <v>51972</v>
      </c>
      <c r="P208" s="17">
        <v>55942</v>
      </c>
      <c r="Q208" s="17">
        <v>58853</v>
      </c>
      <c r="R208" s="17">
        <v>61393</v>
      </c>
      <c r="S208" s="21">
        <v>675611</v>
      </c>
    </row>
    <row r="209" spans="2:19">
      <c r="B209" s="7" t="s">
        <v>53</v>
      </c>
      <c r="C209" s="18">
        <v>907</v>
      </c>
      <c r="D209" s="18">
        <v>950</v>
      </c>
      <c r="E209" s="18">
        <v>984</v>
      </c>
      <c r="F209" s="18">
        <v>960</v>
      </c>
      <c r="G209" s="18">
        <v>1093</v>
      </c>
      <c r="H209" s="18">
        <v>1212</v>
      </c>
      <c r="I209" s="18">
        <v>1284</v>
      </c>
      <c r="J209" s="18">
        <v>1282</v>
      </c>
      <c r="K209" s="18">
        <v>1417</v>
      </c>
      <c r="L209" s="18">
        <v>1486</v>
      </c>
      <c r="M209" s="18">
        <v>1626</v>
      </c>
      <c r="N209" s="18">
        <v>2010</v>
      </c>
      <c r="O209" s="18">
        <v>2197</v>
      </c>
      <c r="P209" s="18">
        <v>2482</v>
      </c>
      <c r="Q209" s="18">
        <v>2895</v>
      </c>
      <c r="R209" s="18">
        <v>3268</v>
      </c>
      <c r="S209" s="21">
        <v>26053</v>
      </c>
    </row>
    <row r="210" spans="2:19">
      <c r="B210" s="6" t="s">
        <v>54</v>
      </c>
      <c r="C210" s="17">
        <v>38749</v>
      </c>
      <c r="D210" s="17">
        <v>39602</v>
      </c>
      <c r="E210" s="17">
        <v>40750</v>
      </c>
      <c r="F210" s="17">
        <v>39980</v>
      </c>
      <c r="G210" s="17">
        <v>43563</v>
      </c>
      <c r="H210" s="17">
        <v>44471</v>
      </c>
      <c r="I210" s="17">
        <v>44478</v>
      </c>
      <c r="J210" s="17">
        <v>44652</v>
      </c>
      <c r="K210" s="17">
        <v>45670</v>
      </c>
      <c r="L210" s="17">
        <v>47201</v>
      </c>
      <c r="M210" s="17">
        <v>49244</v>
      </c>
      <c r="N210" s="17">
        <v>53738</v>
      </c>
      <c r="O210" s="17">
        <v>53873</v>
      </c>
      <c r="P210" s="17">
        <v>58470</v>
      </c>
      <c r="Q210" s="17">
        <v>61692</v>
      </c>
      <c r="R210" s="17">
        <v>63663</v>
      </c>
      <c r="S210" s="21">
        <v>769796</v>
      </c>
    </row>
    <row r="211" spans="2:19">
      <c r="B211" s="6" t="s">
        <v>55</v>
      </c>
      <c r="C211" s="17">
        <v>174219</v>
      </c>
      <c r="D211" s="17">
        <v>177464</v>
      </c>
      <c r="E211" s="17">
        <v>178381</v>
      </c>
      <c r="F211" s="17">
        <v>179623</v>
      </c>
      <c r="G211" s="17">
        <v>190968</v>
      </c>
      <c r="H211" s="17">
        <v>196948</v>
      </c>
      <c r="I211" s="17">
        <v>195902</v>
      </c>
      <c r="J211" s="17">
        <v>202557</v>
      </c>
      <c r="K211" s="17">
        <v>210385</v>
      </c>
      <c r="L211" s="17">
        <v>216040</v>
      </c>
      <c r="M211" s="17">
        <v>224302</v>
      </c>
      <c r="N211" s="17">
        <v>233947</v>
      </c>
      <c r="O211" s="17">
        <v>232272</v>
      </c>
      <c r="P211" s="17">
        <v>238343</v>
      </c>
      <c r="Q211" s="17">
        <v>248680</v>
      </c>
      <c r="R211" s="17">
        <v>244083</v>
      </c>
      <c r="S211" s="21">
        <v>3344114</v>
      </c>
    </row>
    <row r="212" spans="2:19">
      <c r="B212" s="22" t="s">
        <v>62</v>
      </c>
      <c r="C212" s="22">
        <v>971</v>
      </c>
      <c r="D212" s="22">
        <v>1083</v>
      </c>
      <c r="E212" s="22">
        <v>1136</v>
      </c>
      <c r="F212" s="22">
        <v>1128</v>
      </c>
      <c r="G212" s="22">
        <v>1265</v>
      </c>
      <c r="H212" s="22">
        <v>1503</v>
      </c>
      <c r="I212" s="22">
        <v>1628</v>
      </c>
      <c r="J212" s="22">
        <v>1696</v>
      </c>
      <c r="K212" s="22">
        <v>1992</v>
      </c>
      <c r="L212" s="22">
        <v>1915</v>
      </c>
      <c r="M212" s="22">
        <v>2272</v>
      </c>
      <c r="N212" s="22">
        <v>2532</v>
      </c>
      <c r="O212" s="22">
        <v>2573</v>
      </c>
      <c r="P212" s="22">
        <v>3073</v>
      </c>
      <c r="Q212" s="22">
        <v>3263</v>
      </c>
      <c r="R212" s="22">
        <v>3594</v>
      </c>
      <c r="S212" s="22">
        <v>31624</v>
      </c>
    </row>
    <row r="213" spans="2:19">
      <c r="B213" s="22" t="s">
        <v>63</v>
      </c>
      <c r="C213" s="22">
        <v>4567</v>
      </c>
      <c r="D213" s="22">
        <v>3675</v>
      </c>
      <c r="E213" s="22">
        <v>4479</v>
      </c>
      <c r="F213" s="22">
        <v>4617</v>
      </c>
      <c r="G213" s="22">
        <v>4801</v>
      </c>
      <c r="H213" s="22">
        <v>4949</v>
      </c>
      <c r="I213" s="22">
        <v>4848</v>
      </c>
      <c r="J213" s="22">
        <v>5260</v>
      </c>
      <c r="K213" s="22">
        <v>5709</v>
      </c>
      <c r="L213" s="22">
        <v>5404</v>
      </c>
      <c r="M213" s="22">
        <v>5561</v>
      </c>
      <c r="N213" s="22">
        <v>6040</v>
      </c>
      <c r="O213" s="22">
        <v>5771</v>
      </c>
      <c r="P213" s="22">
        <v>6299</v>
      </c>
      <c r="Q213" s="22">
        <v>7096</v>
      </c>
      <c r="R213" s="22">
        <v>7247</v>
      </c>
      <c r="S213" s="22">
        <v>86323</v>
      </c>
    </row>
    <row r="214" spans="2:19">
      <c r="B214" s="22" t="s">
        <v>64</v>
      </c>
      <c r="C214" s="22">
        <v>237</v>
      </c>
      <c r="D214" s="22">
        <v>281</v>
      </c>
      <c r="E214" s="22">
        <v>322</v>
      </c>
      <c r="F214" s="22">
        <v>333</v>
      </c>
      <c r="G214" s="22">
        <v>357</v>
      </c>
      <c r="H214" s="22">
        <v>478</v>
      </c>
      <c r="I214" s="22">
        <v>515</v>
      </c>
      <c r="J214" s="22">
        <v>583</v>
      </c>
      <c r="K214" s="22">
        <v>700</v>
      </c>
      <c r="L214" s="22">
        <v>831</v>
      </c>
      <c r="M214" s="22">
        <v>931</v>
      </c>
      <c r="N214" s="22">
        <v>1108</v>
      </c>
      <c r="O214" s="22">
        <v>1191</v>
      </c>
      <c r="P214" s="22">
        <v>1358</v>
      </c>
      <c r="Q214" s="22">
        <v>1573</v>
      </c>
      <c r="R214" s="22">
        <v>1820</v>
      </c>
      <c r="S214" s="22">
        <v>12618</v>
      </c>
    </row>
    <row r="215" spans="2:19">
      <c r="B215" s="22" t="s">
        <v>65</v>
      </c>
      <c r="C215" s="22">
        <v>334</v>
      </c>
      <c r="D215" s="22">
        <v>335</v>
      </c>
      <c r="E215" s="22">
        <v>340</v>
      </c>
      <c r="F215" s="22">
        <v>399</v>
      </c>
      <c r="G215" s="22">
        <v>499</v>
      </c>
      <c r="H215" s="22">
        <v>532</v>
      </c>
      <c r="I215" s="22">
        <v>598</v>
      </c>
      <c r="J215" s="22">
        <v>652</v>
      </c>
      <c r="K215" s="22">
        <v>907</v>
      </c>
      <c r="L215" s="22">
        <v>964</v>
      </c>
      <c r="M215" s="22">
        <v>1180</v>
      </c>
      <c r="N215" s="22">
        <v>1477</v>
      </c>
      <c r="O215" s="22">
        <v>1696</v>
      </c>
      <c r="P215" s="22">
        <v>2102</v>
      </c>
      <c r="Q215" s="22">
        <v>2497</v>
      </c>
      <c r="R215" s="22">
        <v>3241</v>
      </c>
      <c r="S215" s="22">
        <v>17753</v>
      </c>
    </row>
    <row r="216" spans="2:19">
      <c r="B216" s="6" t="s">
        <v>56</v>
      </c>
      <c r="C216" s="17">
        <v>350</v>
      </c>
      <c r="D216" s="17">
        <v>385</v>
      </c>
      <c r="E216" s="17">
        <v>440</v>
      </c>
      <c r="F216" s="17">
        <v>426</v>
      </c>
      <c r="G216" s="17">
        <v>398</v>
      </c>
      <c r="H216" s="17">
        <v>420</v>
      </c>
      <c r="I216" s="17">
        <v>409</v>
      </c>
      <c r="J216" s="17">
        <v>400</v>
      </c>
      <c r="K216" s="17">
        <v>475</v>
      </c>
      <c r="L216" s="17">
        <v>439</v>
      </c>
      <c r="M216" s="17">
        <v>502</v>
      </c>
      <c r="N216" s="17">
        <v>568</v>
      </c>
      <c r="O216" s="17">
        <v>573</v>
      </c>
      <c r="P216" s="17">
        <v>630</v>
      </c>
      <c r="Q216" s="17">
        <v>659</v>
      </c>
      <c r="R216" s="17">
        <v>635</v>
      </c>
      <c r="S216" s="21">
        <v>7709</v>
      </c>
    </row>
    <row r="217" spans="2:19">
      <c r="B217" s="8" t="s">
        <v>57</v>
      </c>
      <c r="C217" s="19">
        <v>437601</v>
      </c>
      <c r="D217" s="19">
        <v>447857</v>
      </c>
      <c r="E217" s="19">
        <v>456411</v>
      </c>
      <c r="F217" s="19">
        <v>456460</v>
      </c>
      <c r="G217" s="19">
        <v>488025</v>
      </c>
      <c r="H217" s="19">
        <v>505689</v>
      </c>
      <c r="I217" s="19">
        <v>503959</v>
      </c>
      <c r="J217" s="19">
        <v>523685</v>
      </c>
      <c r="K217" s="19">
        <v>545526</v>
      </c>
      <c r="L217" s="19">
        <v>559335</v>
      </c>
      <c r="M217" s="19">
        <v>572161</v>
      </c>
      <c r="N217" s="19">
        <v>610856</v>
      </c>
      <c r="O217" s="19">
        <v>601111</v>
      </c>
      <c r="P217" s="19">
        <v>634990</v>
      </c>
      <c r="Q217" s="19">
        <v>664977</v>
      </c>
      <c r="R217" s="19">
        <v>673532</v>
      </c>
      <c r="S217" s="19">
        <v>8682175</v>
      </c>
    </row>
    <row r="218" spans="2:19">
      <c r="B218" s="1" t="s">
        <v>27</v>
      </c>
    </row>
    <row r="222" spans="2:19">
      <c r="B222" s="3" t="s">
        <v>73</v>
      </c>
    </row>
    <row r="224" spans="2:19">
      <c r="B224" s="4" t="s">
        <v>42</v>
      </c>
      <c r="C224" s="4">
        <v>1981</v>
      </c>
      <c r="D224" s="4">
        <v>1982</v>
      </c>
      <c r="E224" s="4">
        <v>1983</v>
      </c>
      <c r="F224" s="4">
        <v>1984</v>
      </c>
      <c r="G224" s="4">
        <v>1985</v>
      </c>
      <c r="H224" s="4">
        <v>1986</v>
      </c>
      <c r="I224" s="4">
        <v>1987</v>
      </c>
      <c r="J224" s="4">
        <v>1988</v>
      </c>
      <c r="K224" s="4">
        <v>1989</v>
      </c>
      <c r="L224" s="4">
        <v>1990</v>
      </c>
      <c r="M224" s="4">
        <v>1991</v>
      </c>
      <c r="N224" s="4">
        <v>1992</v>
      </c>
      <c r="O224" s="4">
        <v>1993</v>
      </c>
      <c r="P224" s="4">
        <v>1994</v>
      </c>
      <c r="Q224" s="4">
        <v>1995</v>
      </c>
      <c r="R224" s="4">
        <v>1996</v>
      </c>
      <c r="S224" s="5" t="s">
        <v>28</v>
      </c>
    </row>
    <row r="225" spans="2:19">
      <c r="B225" s="6" t="s">
        <v>43</v>
      </c>
      <c r="C225" s="33">
        <v>7.8075689955004677</v>
      </c>
      <c r="D225" s="33">
        <v>7.8366532174332431</v>
      </c>
      <c r="E225" s="33">
        <v>7.6593245999767756</v>
      </c>
      <c r="F225" s="33">
        <v>7.5099680147219914</v>
      </c>
      <c r="G225" s="33">
        <v>7.6643614568925775</v>
      </c>
      <c r="H225" s="33">
        <v>7.5603780189009449</v>
      </c>
      <c r="I225" s="33">
        <v>7.6426852184403886</v>
      </c>
      <c r="J225" s="33">
        <v>7.4896168498238449</v>
      </c>
      <c r="K225" s="33">
        <v>7.5912055520726787</v>
      </c>
      <c r="L225" s="33">
        <v>7.6244111310752949</v>
      </c>
      <c r="M225" s="33">
        <v>7.7764824935638748</v>
      </c>
      <c r="N225" s="33">
        <v>7.7682792671267862</v>
      </c>
      <c r="O225" s="33">
        <v>7.7235319267156983</v>
      </c>
      <c r="P225" s="33">
        <v>7.9416998692892804</v>
      </c>
      <c r="Q225" s="33">
        <v>8.0115552868745841</v>
      </c>
      <c r="R225" s="33">
        <v>8.2575141195963955</v>
      </c>
      <c r="S225" s="34">
        <v>7.7587470881432363</v>
      </c>
    </row>
    <row r="226" spans="2:19">
      <c r="B226" s="6" t="s">
        <v>44</v>
      </c>
      <c r="C226" s="33">
        <v>0.24017312574697042</v>
      </c>
      <c r="D226" s="33">
        <v>0.27486452148788565</v>
      </c>
      <c r="E226" s="33">
        <v>0.26314002072693254</v>
      </c>
      <c r="F226" s="33">
        <v>0.28918196556105685</v>
      </c>
      <c r="G226" s="33">
        <v>0.29814046411556783</v>
      </c>
      <c r="H226" s="33">
        <v>0.33123125082807814</v>
      </c>
      <c r="I226" s="33">
        <v>0.34784575729374811</v>
      </c>
      <c r="J226" s="33">
        <v>0.32767789797301811</v>
      </c>
      <c r="K226" s="33">
        <v>0.33563936457657378</v>
      </c>
      <c r="L226" s="33">
        <v>0.35381301009234178</v>
      </c>
      <c r="M226" s="33">
        <v>0.34430868234640249</v>
      </c>
      <c r="N226" s="33">
        <v>0.33035609046976699</v>
      </c>
      <c r="O226" s="33">
        <v>0.35301300425379006</v>
      </c>
      <c r="P226" s="33">
        <v>0.36724987795083386</v>
      </c>
      <c r="Q226" s="33">
        <v>0.38888563063083387</v>
      </c>
      <c r="R226" s="33">
        <v>0.45506375346679889</v>
      </c>
      <c r="S226" s="34">
        <v>0.33753063028561392</v>
      </c>
    </row>
    <row r="227" spans="2:19">
      <c r="B227" s="6" t="s">
        <v>45</v>
      </c>
      <c r="C227" s="33">
        <v>0.43784177824090897</v>
      </c>
      <c r="D227" s="33">
        <v>0.49212136909772541</v>
      </c>
      <c r="E227" s="33">
        <v>0.48749920575972094</v>
      </c>
      <c r="F227" s="33">
        <v>0.50124874030583189</v>
      </c>
      <c r="G227" s="33">
        <v>0.47743455765585779</v>
      </c>
      <c r="H227" s="33">
        <v>0.49239750123099374</v>
      </c>
      <c r="I227" s="33">
        <v>0.50381082588067683</v>
      </c>
      <c r="J227" s="33">
        <v>0.53028060761717444</v>
      </c>
      <c r="K227" s="33">
        <v>0.56642579822043315</v>
      </c>
      <c r="L227" s="33">
        <v>0.63879428249617853</v>
      </c>
      <c r="M227" s="33">
        <v>0.68669482890305356</v>
      </c>
      <c r="N227" s="33">
        <v>0.76155427793129638</v>
      </c>
      <c r="O227" s="33">
        <v>0.74512028560448906</v>
      </c>
      <c r="P227" s="33">
        <v>0.75513000204727632</v>
      </c>
      <c r="Q227" s="33">
        <v>0.81687035792215368</v>
      </c>
      <c r="R227" s="33">
        <v>0.89112321315097132</v>
      </c>
      <c r="S227" s="34">
        <v>0.6302683371390233</v>
      </c>
    </row>
    <row r="228" spans="2:19">
      <c r="B228" s="6" t="s">
        <v>46</v>
      </c>
      <c r="C228" s="33">
        <v>4.4718819198310786</v>
      </c>
      <c r="D228" s="33">
        <v>4.4904958502379104</v>
      </c>
      <c r="E228" s="33">
        <v>4.5827116349080104</v>
      </c>
      <c r="F228" s="33">
        <v>4.7443368531744294</v>
      </c>
      <c r="G228" s="33">
        <v>4.8382767276266581</v>
      </c>
      <c r="H228" s="33">
        <v>4.8954990122387478</v>
      </c>
      <c r="I228" s="33">
        <v>5.0152889421560083</v>
      </c>
      <c r="J228" s="33">
        <v>4.9995703524065043</v>
      </c>
      <c r="K228" s="33">
        <v>4.9825306218218746</v>
      </c>
      <c r="L228" s="33">
        <v>5.0014749658076108</v>
      </c>
      <c r="M228" s="33">
        <v>5.0992640183444866</v>
      </c>
      <c r="N228" s="33">
        <v>5.1454025171235118</v>
      </c>
      <c r="O228" s="33">
        <v>5.1700933770967428</v>
      </c>
      <c r="P228" s="33">
        <v>5.1077969731806796</v>
      </c>
      <c r="Q228" s="33">
        <v>5.0140080032843244</v>
      </c>
      <c r="R228" s="33">
        <v>4.9151339505769585</v>
      </c>
      <c r="S228" s="34">
        <v>4.9273252382035606</v>
      </c>
    </row>
    <row r="229" spans="2:19">
      <c r="B229" s="6" t="s">
        <v>47</v>
      </c>
      <c r="C229" s="33">
        <v>3.0850020909458615E-2</v>
      </c>
      <c r="D229" s="33">
        <v>2.7464123593021878E-2</v>
      </c>
      <c r="E229" s="33">
        <v>2.8921301195632885E-2</v>
      </c>
      <c r="F229" s="33">
        <v>2.4536651623362396E-2</v>
      </c>
      <c r="G229" s="33">
        <v>2.6842887147174838E-2</v>
      </c>
      <c r="H229" s="33">
        <v>2.8278250070695624E-2</v>
      </c>
      <c r="I229" s="33">
        <v>2.7383179980911145E-2</v>
      </c>
      <c r="J229" s="33">
        <v>2.6542673553758462E-2</v>
      </c>
      <c r="K229" s="33">
        <v>3.1162584368114445E-2</v>
      </c>
      <c r="L229" s="33">
        <v>3.4326476977124619E-2</v>
      </c>
      <c r="M229" s="33">
        <v>3.1984004502229268E-2</v>
      </c>
      <c r="N229" s="33">
        <v>3.5196511125371609E-2</v>
      </c>
      <c r="O229" s="33">
        <v>3.6598897707744493E-2</v>
      </c>
      <c r="P229" s="33">
        <v>3.9843147136175372E-2</v>
      </c>
      <c r="Q229" s="33">
        <v>4.4212055454549558E-2</v>
      </c>
      <c r="R229" s="33">
        <v>5.3746518353990608E-2</v>
      </c>
      <c r="S229" s="34">
        <v>3.3885518317702652E-2</v>
      </c>
    </row>
    <row r="230" spans="2:19">
      <c r="B230" s="6" t="s">
        <v>48</v>
      </c>
      <c r="C230" s="33">
        <v>0.1537930672004863</v>
      </c>
      <c r="D230" s="33">
        <v>0.14558218359878264</v>
      </c>
      <c r="E230" s="33">
        <v>0.17900532633963687</v>
      </c>
      <c r="F230" s="33">
        <v>0.15291591815274067</v>
      </c>
      <c r="G230" s="33">
        <v>0.15491009681881052</v>
      </c>
      <c r="H230" s="33">
        <v>0.16947175042367937</v>
      </c>
      <c r="I230" s="33">
        <v>0.16866451437517735</v>
      </c>
      <c r="J230" s="33">
        <v>0.17453240020241176</v>
      </c>
      <c r="K230" s="33">
        <v>0.17799334953787721</v>
      </c>
      <c r="L230" s="33">
        <v>0.19719845888421073</v>
      </c>
      <c r="M230" s="33">
        <v>0.19732208242085705</v>
      </c>
      <c r="N230" s="33">
        <v>0.19824639522244195</v>
      </c>
      <c r="O230" s="33">
        <v>0.20911279281197648</v>
      </c>
      <c r="P230" s="33">
        <v>0.19307390667569568</v>
      </c>
      <c r="Q230" s="33">
        <v>0.20662368773656833</v>
      </c>
      <c r="R230" s="33">
        <v>0.21736161013879074</v>
      </c>
      <c r="S230" s="34">
        <v>0.18373276281576909</v>
      </c>
    </row>
    <row r="231" spans="2:19">
      <c r="B231" s="6" t="s">
        <v>49</v>
      </c>
      <c r="C231" s="33">
        <v>0.79273127803638477</v>
      </c>
      <c r="D231" s="33">
        <v>0.89693808514771456</v>
      </c>
      <c r="E231" s="33">
        <v>0.98507704678458674</v>
      </c>
      <c r="F231" s="33">
        <v>1.0493800113920169</v>
      </c>
      <c r="G231" s="33">
        <v>1.1495312740126018</v>
      </c>
      <c r="H231" s="33">
        <v>1.3061387532653468</v>
      </c>
      <c r="I231" s="33">
        <v>1.3822553025146886</v>
      </c>
      <c r="J231" s="33">
        <v>1.4539274563907694</v>
      </c>
      <c r="K231" s="33">
        <v>1.4928711005524944</v>
      </c>
      <c r="L231" s="33">
        <v>1.626216846791279</v>
      </c>
      <c r="M231" s="33">
        <v>1.71717401220985</v>
      </c>
      <c r="N231" s="33">
        <v>2.0158597116177952</v>
      </c>
      <c r="O231" s="33">
        <v>2.1413682331549415</v>
      </c>
      <c r="P231" s="33">
        <v>2.2257043418006583</v>
      </c>
      <c r="Q231" s="33">
        <v>2.3101550880707151</v>
      </c>
      <c r="R231" s="33">
        <v>2.4859991804398307</v>
      </c>
      <c r="S231" s="34">
        <v>1.6361913921338835</v>
      </c>
    </row>
    <row r="232" spans="2:19">
      <c r="B232" s="6" t="s">
        <v>50</v>
      </c>
      <c r="C232" s="33">
        <v>5.2979769241843595</v>
      </c>
      <c r="D232" s="33">
        <v>5.2766842987828708</v>
      </c>
      <c r="E232" s="33">
        <v>5.1659578756866074</v>
      </c>
      <c r="F232" s="33">
        <v>5.1353897384217673</v>
      </c>
      <c r="G232" s="33">
        <v>5.1509656267609243</v>
      </c>
      <c r="H232" s="33">
        <v>5.3967952634919882</v>
      </c>
      <c r="I232" s="33">
        <v>5.4077811885490688</v>
      </c>
      <c r="J232" s="33">
        <v>5.424444083752638</v>
      </c>
      <c r="K232" s="33">
        <v>5.496163335936326</v>
      </c>
      <c r="L232" s="33">
        <v>5.492057532605684</v>
      </c>
      <c r="M232" s="33">
        <v>5.605939586934447</v>
      </c>
      <c r="N232" s="33">
        <v>5.8436030750291392</v>
      </c>
      <c r="O232" s="33">
        <v>5.9491508223938672</v>
      </c>
      <c r="P232" s="33">
        <v>6.1290728987858074</v>
      </c>
      <c r="Q232" s="33">
        <v>6.1609649657055812</v>
      </c>
      <c r="R232" s="33">
        <v>6.2271725768040715</v>
      </c>
      <c r="S232" s="34">
        <v>5.6205731858664452</v>
      </c>
    </row>
    <row r="233" spans="2:19">
      <c r="B233" s="6" t="s">
        <v>51</v>
      </c>
      <c r="C233" s="33">
        <v>2.2010918622215216</v>
      </c>
      <c r="D233" s="33">
        <v>2.2846578260471535</v>
      </c>
      <c r="E233" s="33">
        <v>2.4311421065662309</v>
      </c>
      <c r="F233" s="33">
        <v>2.5296849669193358</v>
      </c>
      <c r="G233" s="33">
        <v>2.4933148916551406</v>
      </c>
      <c r="H233" s="33">
        <v>2.5290247563225621</v>
      </c>
      <c r="I233" s="33">
        <v>2.6093392518042142</v>
      </c>
      <c r="J233" s="33">
        <v>2.775714408470741</v>
      </c>
      <c r="K233" s="33">
        <v>2.9283663840036955</v>
      </c>
      <c r="L233" s="33">
        <v>2.9694190422555358</v>
      </c>
      <c r="M233" s="33">
        <v>3.1770777805547739</v>
      </c>
      <c r="N233" s="33">
        <v>3.3590567989837212</v>
      </c>
      <c r="O233" s="33">
        <v>3.4274867703302716</v>
      </c>
      <c r="P233" s="33">
        <v>3.6340729775272052</v>
      </c>
      <c r="Q233" s="33">
        <v>3.7080981748240918</v>
      </c>
      <c r="R233" s="33">
        <v>3.9190417084860112</v>
      </c>
      <c r="S233" s="34">
        <v>3.0080480985467353</v>
      </c>
    </row>
    <row r="234" spans="2:19">
      <c r="B234" s="6" t="s">
        <v>52</v>
      </c>
      <c r="C234" s="33">
        <v>6.2234775514681182</v>
      </c>
      <c r="D234" s="33">
        <v>6.3381838399310491</v>
      </c>
      <c r="E234" s="33">
        <v>6.5101410789836356</v>
      </c>
      <c r="F234" s="33">
        <v>6.7311484029268724</v>
      </c>
      <c r="G234" s="33">
        <v>6.9930843706777317</v>
      </c>
      <c r="H234" s="33">
        <v>7.1025867677564669</v>
      </c>
      <c r="I234" s="33">
        <v>7.1597094208060579</v>
      </c>
      <c r="J234" s="33">
        <v>7.7160888702177832</v>
      </c>
      <c r="K234" s="33">
        <v>7.6665456825155909</v>
      </c>
      <c r="L234" s="33">
        <v>7.937819017225813</v>
      </c>
      <c r="M234" s="33">
        <v>8.0916035871022309</v>
      </c>
      <c r="N234" s="33">
        <v>8.5681404455387202</v>
      </c>
      <c r="O234" s="33">
        <v>8.6459905075768031</v>
      </c>
      <c r="P234" s="33">
        <v>8.809902518149892</v>
      </c>
      <c r="Q234" s="33">
        <v>8.8503812913830107</v>
      </c>
      <c r="R234" s="33">
        <v>9.1150828765374179</v>
      </c>
      <c r="S234" s="34">
        <v>7.7815869871316803</v>
      </c>
    </row>
    <row r="235" spans="2:19">
      <c r="B235" s="7" t="s">
        <v>53</v>
      </c>
      <c r="C235" s="34">
        <v>0.20726643677688122</v>
      </c>
      <c r="D235" s="34">
        <v>0.21212127978350231</v>
      </c>
      <c r="E235" s="34">
        <v>0.21559515436744514</v>
      </c>
      <c r="F235" s="34">
        <v>0.2103141567716777</v>
      </c>
      <c r="G235" s="34">
        <v>0.22396393627375646</v>
      </c>
      <c r="H235" s="34">
        <v>0.23967300059918251</v>
      </c>
      <c r="I235" s="34">
        <v>0.25478263112673849</v>
      </c>
      <c r="J235" s="34">
        <v>0.24480365104977228</v>
      </c>
      <c r="K235" s="34">
        <v>0.25974930617422454</v>
      </c>
      <c r="L235" s="34">
        <v>0.26567262910420408</v>
      </c>
      <c r="M235" s="34">
        <v>0.28418574492144694</v>
      </c>
      <c r="N235" s="34">
        <v>0.32904645284649736</v>
      </c>
      <c r="O235" s="34">
        <v>0.36548990119961206</v>
      </c>
      <c r="P235" s="34">
        <v>0.39087229720153072</v>
      </c>
      <c r="Q235" s="34">
        <v>0.43535340320041144</v>
      </c>
      <c r="R235" s="34">
        <v>0.48520337563768312</v>
      </c>
      <c r="S235" s="34">
        <v>0.30007457808671212</v>
      </c>
    </row>
    <row r="236" spans="2:19">
      <c r="B236" s="6" t="s">
        <v>54</v>
      </c>
      <c r="C236" s="33">
        <v>8.8548700757082361</v>
      </c>
      <c r="D236" s="33">
        <v>8.8425546547223774</v>
      </c>
      <c r="E236" s="33">
        <v>8.9283562403184842</v>
      </c>
      <c r="F236" s="33">
        <v>8.7587083205538274</v>
      </c>
      <c r="G236" s="33">
        <v>8.9263869678807435</v>
      </c>
      <c r="H236" s="33">
        <v>8.7941402719853503</v>
      </c>
      <c r="I236" s="33">
        <v>8.8257179651519273</v>
      </c>
      <c r="J236" s="33">
        <v>8.5264997087944092</v>
      </c>
      <c r="K236" s="33">
        <v>8.3717366358340399</v>
      </c>
      <c r="L236" s="33">
        <v>8.4387710406107246</v>
      </c>
      <c r="M236" s="33">
        <v>8.6066684027747442</v>
      </c>
      <c r="N236" s="33">
        <v>8.7971633249079986</v>
      </c>
      <c r="O236" s="33">
        <v>8.9622382554969047</v>
      </c>
      <c r="P236" s="33">
        <v>9.2080190239216364</v>
      </c>
      <c r="Q236" s="33">
        <v>9.2773133506873169</v>
      </c>
      <c r="R236" s="33">
        <v>9.4521121490886841</v>
      </c>
      <c r="S236" s="34">
        <v>8.8663958051985823</v>
      </c>
    </row>
    <row r="237" spans="2:19">
      <c r="B237" s="6" t="s">
        <v>55</v>
      </c>
      <c r="C237" s="33">
        <v>39.81229476166645</v>
      </c>
      <c r="D237" s="33">
        <v>39.625148205788904</v>
      </c>
      <c r="E237" s="33">
        <v>39.083413852865071</v>
      </c>
      <c r="F237" s="33">
        <v>39.351312272707354</v>
      </c>
      <c r="G237" s="33">
        <v>39.130782234516673</v>
      </c>
      <c r="H237" s="33">
        <v>38.946467097366167</v>
      </c>
      <c r="I237" s="33">
        <v>38.872606700148225</v>
      </c>
      <c r="J237" s="33">
        <v>38.679167820350017</v>
      </c>
      <c r="K237" s="33">
        <v>38.565531248739745</v>
      </c>
      <c r="L237" s="33">
        <v>38.624437948635432</v>
      </c>
      <c r="M237" s="33">
        <v>39.202602064803436</v>
      </c>
      <c r="N237" s="33">
        <v>38.298224131382845</v>
      </c>
      <c r="O237" s="33">
        <v>38.640450765332858</v>
      </c>
      <c r="P237" s="33">
        <v>37.53492180979228</v>
      </c>
      <c r="Q237" s="33">
        <v>37.39678214434484</v>
      </c>
      <c r="R237" s="33">
        <v>36.239258119881463</v>
      </c>
      <c r="S237" s="34">
        <v>38.517007547072019</v>
      </c>
    </row>
    <row r="238" spans="2:19">
      <c r="B238" s="1" t="s">
        <v>62</v>
      </c>
      <c r="C238" s="35">
        <v>0.22</v>
      </c>
      <c r="D238" s="35">
        <v>0.24</v>
      </c>
      <c r="E238" s="35">
        <v>0.25</v>
      </c>
      <c r="F238" s="35">
        <v>0.25</v>
      </c>
      <c r="G238" s="35">
        <v>0.26</v>
      </c>
      <c r="H238" s="35">
        <v>0.3</v>
      </c>
      <c r="I238" s="35">
        <v>0.32</v>
      </c>
      <c r="J238" s="35">
        <v>0.32</v>
      </c>
      <c r="K238" s="35">
        <v>0.37</v>
      </c>
      <c r="L238" s="35">
        <v>0.34</v>
      </c>
      <c r="M238" s="35">
        <v>0.4</v>
      </c>
      <c r="N238" s="35">
        <v>0.41</v>
      </c>
      <c r="O238" s="35">
        <v>0.43</v>
      </c>
      <c r="P238" s="35">
        <v>0.48</v>
      </c>
      <c r="Q238" s="35">
        <v>0.49</v>
      </c>
      <c r="R238" s="35">
        <v>0.53</v>
      </c>
      <c r="S238" s="35">
        <v>0.36</v>
      </c>
    </row>
    <row r="239" spans="2:19">
      <c r="B239" s="1" t="s">
        <v>63</v>
      </c>
      <c r="C239" s="35">
        <v>1.4</v>
      </c>
      <c r="D239" s="35">
        <v>0.82</v>
      </c>
      <c r="E239" s="35">
        <v>0.98</v>
      </c>
      <c r="F239" s="35">
        <v>1.01</v>
      </c>
      <c r="G239" s="35">
        <v>0.98</v>
      </c>
      <c r="H239" s="35">
        <v>0.98</v>
      </c>
      <c r="I239" s="35">
        <v>0.96</v>
      </c>
      <c r="J239" s="35">
        <v>1</v>
      </c>
      <c r="K239" s="35">
        <v>1.05</v>
      </c>
      <c r="L239" s="35">
        <v>0.97</v>
      </c>
      <c r="M239" s="35">
        <v>0.97</v>
      </c>
      <c r="N239" s="35">
        <v>0.99</v>
      </c>
      <c r="O239" s="35">
        <v>0.96</v>
      </c>
      <c r="P239" s="35">
        <v>0.99</v>
      </c>
      <c r="Q239" s="35">
        <v>1.07</v>
      </c>
      <c r="R239" s="35">
        <v>1.08</v>
      </c>
      <c r="S239" s="35">
        <v>0.99</v>
      </c>
    </row>
    <row r="240" spans="2:19">
      <c r="B240" s="1" t="s">
        <v>64</v>
      </c>
      <c r="C240" s="35">
        <v>0.05</v>
      </c>
      <c r="D240" s="35">
        <v>0.06</v>
      </c>
      <c r="E240" s="35">
        <v>7.0000000000000007E-2</v>
      </c>
      <c r="F240" s="35">
        <v>7.0000000000000007E-2</v>
      </c>
      <c r="G240" s="35">
        <v>7.0000000000000007E-2</v>
      </c>
      <c r="H240" s="35">
        <v>0.09</v>
      </c>
      <c r="I240" s="35">
        <v>0.1</v>
      </c>
      <c r="J240" s="35">
        <v>0.11</v>
      </c>
      <c r="K240" s="35">
        <v>0.13</v>
      </c>
      <c r="L240" s="35">
        <v>0.15</v>
      </c>
      <c r="M240" s="35">
        <v>0.16</v>
      </c>
      <c r="N240" s="35">
        <v>0.18</v>
      </c>
      <c r="O240" s="35">
        <v>0.2</v>
      </c>
      <c r="P240" s="35">
        <v>0.21</v>
      </c>
      <c r="Q240" s="35">
        <v>0.24</v>
      </c>
      <c r="R240" s="35">
        <v>0.27</v>
      </c>
      <c r="S240" s="35">
        <v>0.15</v>
      </c>
    </row>
    <row r="241" spans="2:19">
      <c r="B241" s="1" t="s">
        <v>65</v>
      </c>
      <c r="C241" s="35">
        <v>0.08</v>
      </c>
      <c r="D241" s="35">
        <v>7.0000000000000007E-2</v>
      </c>
      <c r="E241" s="35">
        <v>7.0000000000000007E-2</v>
      </c>
      <c r="F241" s="35">
        <v>0.09</v>
      </c>
      <c r="G241" s="35">
        <v>0.1</v>
      </c>
      <c r="H241" s="35">
        <v>0.11</v>
      </c>
      <c r="I241" s="35">
        <v>0.12</v>
      </c>
      <c r="J241" s="35">
        <v>0.12</v>
      </c>
      <c r="K241" s="35">
        <v>0.17</v>
      </c>
      <c r="L241" s="35">
        <v>0.17</v>
      </c>
      <c r="M241" s="35">
        <v>0.21</v>
      </c>
      <c r="N241" s="35">
        <v>0.24</v>
      </c>
      <c r="O241" s="35">
        <v>0.28000000000000003</v>
      </c>
      <c r="P241" s="35">
        <v>0.33</v>
      </c>
      <c r="Q241" s="35">
        <v>0.38</v>
      </c>
      <c r="R241" s="35">
        <v>0.48</v>
      </c>
      <c r="S241" s="35">
        <v>0.2</v>
      </c>
    </row>
    <row r="242" spans="2:19">
      <c r="B242" s="6" t="s">
        <v>56</v>
      </c>
      <c r="C242" s="33">
        <v>7.9981535691189001E-2</v>
      </c>
      <c r="D242" s="33">
        <v>8.5964939701735146E-2</v>
      </c>
      <c r="E242" s="33">
        <v>9.6404337318776276E-2</v>
      </c>
      <c r="F242" s="33">
        <v>9.3326907067431977E-2</v>
      </c>
      <c r="G242" s="33">
        <v>8.1553199118897593E-2</v>
      </c>
      <c r="H242" s="33">
        <v>8.3055000207637494E-2</v>
      </c>
      <c r="I242" s="33">
        <v>8.1157395740526508E-2</v>
      </c>
      <c r="J242" s="33">
        <v>7.6381794399304925E-2</v>
      </c>
      <c r="K242" s="33">
        <v>8.707192691090801E-2</v>
      </c>
      <c r="L242" s="33">
        <v>7.8486059338321396E-2</v>
      </c>
      <c r="M242" s="33">
        <v>8.7737542405022365E-2</v>
      </c>
      <c r="N242" s="33">
        <v>9.2984271252144535E-2</v>
      </c>
      <c r="O242" s="33">
        <v>9.5323492666079979E-2</v>
      </c>
      <c r="P242" s="33">
        <v>9.9214160852926822E-2</v>
      </c>
      <c r="Q242" s="33">
        <v>9.9101171920231823E-2</v>
      </c>
      <c r="R242" s="33">
        <v>9.4279113687248714E-2</v>
      </c>
      <c r="S242" s="34">
        <v>8.8791115129561435E-2</v>
      </c>
    </row>
    <row r="243" spans="2:19">
      <c r="B243" s="8" t="s">
        <v>57</v>
      </c>
      <c r="C243" s="36">
        <v>100</v>
      </c>
      <c r="D243" s="36">
        <v>100</v>
      </c>
      <c r="E243" s="36">
        <v>100</v>
      </c>
      <c r="F243" s="36">
        <v>100</v>
      </c>
      <c r="G243" s="36">
        <v>100</v>
      </c>
      <c r="H243" s="36">
        <v>100</v>
      </c>
      <c r="I243" s="36">
        <v>100</v>
      </c>
      <c r="J243" s="36">
        <v>100</v>
      </c>
      <c r="K243" s="36">
        <v>100</v>
      </c>
      <c r="L243" s="36">
        <v>100</v>
      </c>
      <c r="M243" s="36">
        <v>100</v>
      </c>
      <c r="N243" s="36">
        <v>100</v>
      </c>
      <c r="O243" s="36">
        <v>100</v>
      </c>
      <c r="P243" s="36">
        <v>100</v>
      </c>
      <c r="Q243" s="36">
        <v>100</v>
      </c>
      <c r="R243" s="36">
        <v>100</v>
      </c>
      <c r="S243" s="36">
        <v>100</v>
      </c>
    </row>
    <row r="244" spans="2:19">
      <c r="B244" s="1" t="s">
        <v>27</v>
      </c>
    </row>
    <row r="247" spans="2:19">
      <c r="B247" s="3" t="s">
        <v>74</v>
      </c>
    </row>
    <row r="249" spans="2:19">
      <c r="B249" s="4" t="s">
        <v>42</v>
      </c>
      <c r="C249" s="5" t="s">
        <v>30</v>
      </c>
      <c r="D249" s="5" t="s">
        <v>31</v>
      </c>
      <c r="E249" s="5" t="s">
        <v>32</v>
      </c>
      <c r="F249" s="5" t="s">
        <v>33</v>
      </c>
      <c r="G249" s="5" t="s">
        <v>34</v>
      </c>
      <c r="H249" s="5" t="s">
        <v>35</v>
      </c>
      <c r="I249" s="5" t="s">
        <v>36</v>
      </c>
      <c r="J249" s="5" t="s">
        <v>37</v>
      </c>
      <c r="K249" s="5" t="s">
        <v>38</v>
      </c>
      <c r="L249" s="5" t="s">
        <v>39</v>
      </c>
      <c r="M249" s="5" t="s">
        <v>40</v>
      </c>
      <c r="N249" s="5" t="s">
        <v>41</v>
      </c>
    </row>
    <row r="250" spans="2:19">
      <c r="B250" s="6" t="s">
        <v>43</v>
      </c>
      <c r="C250" s="23">
        <v>468756</v>
      </c>
      <c r="D250" s="23">
        <v>489522</v>
      </c>
      <c r="E250" s="23">
        <v>505088</v>
      </c>
      <c r="F250" s="23">
        <v>526299</v>
      </c>
      <c r="G250" s="23">
        <v>561644</v>
      </c>
      <c r="H250" s="23">
        <v>587681</v>
      </c>
      <c r="I250" s="23">
        <v>621714</v>
      </c>
      <c r="J250" s="23">
        <v>665391</v>
      </c>
      <c r="K250" s="23">
        <v>727524</v>
      </c>
      <c r="L250" s="23">
        <v>797866</v>
      </c>
      <c r="M250" s="23">
        <v>874334</v>
      </c>
      <c r="N250" s="23">
        <v>978703</v>
      </c>
      <c r="O250" s="9"/>
      <c r="P250" s="9"/>
      <c r="Q250" s="9"/>
      <c r="R250" s="9"/>
      <c r="S250" s="10"/>
    </row>
    <row r="251" spans="2:19">
      <c r="B251" s="6" t="s">
        <v>44</v>
      </c>
      <c r="C251" s="23">
        <v>10016</v>
      </c>
      <c r="D251" s="23">
        <v>10742</v>
      </c>
      <c r="E251" s="23">
        <v>11068</v>
      </c>
      <c r="F251" s="23">
        <v>11911</v>
      </c>
      <c r="G251" s="23">
        <v>12696</v>
      </c>
      <c r="H251" s="23">
        <v>14007</v>
      </c>
      <c r="I251" s="23">
        <v>14341</v>
      </c>
      <c r="J251" s="23">
        <v>14799</v>
      </c>
      <c r="K251" s="23">
        <v>16007</v>
      </c>
      <c r="L251" s="23">
        <v>18490</v>
      </c>
      <c r="M251" s="23">
        <v>20611</v>
      </c>
      <c r="N251" s="23">
        <v>24315</v>
      </c>
      <c r="O251" s="9"/>
      <c r="P251" s="9"/>
      <c r="Q251" s="9"/>
      <c r="R251" s="9"/>
      <c r="S251" s="10"/>
    </row>
    <row r="252" spans="2:19">
      <c r="B252" s="6" t="s">
        <v>45</v>
      </c>
      <c r="C252" s="23">
        <v>14451</v>
      </c>
      <c r="D252" s="23">
        <v>15150</v>
      </c>
      <c r="E252" s="23">
        <v>16402</v>
      </c>
      <c r="F252" s="23">
        <v>16466</v>
      </c>
      <c r="G252" s="23">
        <v>17145</v>
      </c>
      <c r="H252" s="23">
        <v>18840</v>
      </c>
      <c r="I252" s="23">
        <v>20176</v>
      </c>
      <c r="J252" s="23">
        <v>24716</v>
      </c>
      <c r="K252" s="23">
        <v>29248</v>
      </c>
      <c r="L252" s="23">
        <v>34081</v>
      </c>
      <c r="M252" s="23">
        <v>40587</v>
      </c>
      <c r="N252" s="23">
        <v>48389</v>
      </c>
      <c r="O252" s="9"/>
      <c r="P252" s="9"/>
      <c r="Q252" s="9"/>
      <c r="R252" s="9"/>
      <c r="S252" s="10"/>
    </row>
    <row r="253" spans="2:19">
      <c r="B253" s="6" t="s">
        <v>46</v>
      </c>
      <c r="C253" s="23">
        <v>299536</v>
      </c>
      <c r="D253" s="23">
        <v>320712</v>
      </c>
      <c r="E253" s="23">
        <v>336173</v>
      </c>
      <c r="F253" s="23">
        <v>356018</v>
      </c>
      <c r="G253" s="23">
        <v>376643</v>
      </c>
      <c r="H253" s="23">
        <v>392396</v>
      </c>
      <c r="I253" s="23">
        <v>413303</v>
      </c>
      <c r="J253" s="23">
        <v>447781</v>
      </c>
      <c r="K253" s="23">
        <v>483019</v>
      </c>
      <c r="L253" s="23">
        <v>525794</v>
      </c>
      <c r="M253" s="23">
        <v>580019</v>
      </c>
      <c r="N253" s="23">
        <v>639680</v>
      </c>
      <c r="O253" s="9"/>
      <c r="P253" s="9"/>
      <c r="Q253" s="9"/>
      <c r="R253" s="9"/>
      <c r="S253" s="10"/>
    </row>
    <row r="254" spans="2:19">
      <c r="B254" s="6" t="s">
        <v>47</v>
      </c>
      <c r="C254" s="23">
        <v>1015</v>
      </c>
      <c r="D254" s="23">
        <v>997</v>
      </c>
      <c r="E254" s="23">
        <v>1108</v>
      </c>
      <c r="F254" s="23">
        <v>1234</v>
      </c>
      <c r="G254" s="23">
        <v>1236</v>
      </c>
      <c r="H254" s="23">
        <v>1387</v>
      </c>
      <c r="I254" s="23">
        <v>1467</v>
      </c>
      <c r="J254" s="23">
        <v>1628</v>
      </c>
      <c r="K254" s="23">
        <v>1849</v>
      </c>
      <c r="L254" s="23">
        <v>2197</v>
      </c>
      <c r="M254" s="23">
        <v>2634</v>
      </c>
      <c r="N254" s="23">
        <v>3414</v>
      </c>
      <c r="O254" s="9"/>
      <c r="P254" s="9"/>
      <c r="Q254" s="9"/>
      <c r="R254" s="9"/>
      <c r="S254" s="10"/>
    </row>
    <row r="255" spans="2:19">
      <c r="B255" s="6" t="s">
        <v>48</v>
      </c>
      <c r="C255" s="23">
        <v>6520</v>
      </c>
      <c r="D255" s="23">
        <v>6806</v>
      </c>
      <c r="E255" s="23">
        <v>6946</v>
      </c>
      <c r="F255" s="23">
        <v>6784</v>
      </c>
      <c r="G255" s="23">
        <v>7195</v>
      </c>
      <c r="H255" s="23">
        <v>8033</v>
      </c>
      <c r="I255" s="23">
        <v>8912</v>
      </c>
      <c r="J255" s="23">
        <v>9371</v>
      </c>
      <c r="K255" s="23">
        <v>10414</v>
      </c>
      <c r="L255" s="23">
        <v>11215</v>
      </c>
      <c r="M255" s="23">
        <v>13270</v>
      </c>
      <c r="N255" s="23">
        <v>15352</v>
      </c>
      <c r="O255" s="9"/>
      <c r="P255" s="9"/>
      <c r="Q255" s="9"/>
      <c r="R255" s="9"/>
      <c r="S255" s="10"/>
    </row>
    <row r="256" spans="2:19">
      <c r="B256" s="6" t="s">
        <v>49</v>
      </c>
      <c r="C256" s="23">
        <v>31278</v>
      </c>
      <c r="D256" s="23">
        <v>37681</v>
      </c>
      <c r="E256" s="23">
        <v>43213</v>
      </c>
      <c r="F256" s="23">
        <v>51027</v>
      </c>
      <c r="G256" s="23">
        <v>58765</v>
      </c>
      <c r="H256" s="23">
        <v>68657</v>
      </c>
      <c r="I256" s="23">
        <v>77180</v>
      </c>
      <c r="J256" s="23">
        <v>94130</v>
      </c>
      <c r="K256" s="23">
        <v>113248</v>
      </c>
      <c r="L256" s="23">
        <v>136980</v>
      </c>
      <c r="M256" s="23">
        <v>163610</v>
      </c>
      <c r="N256" s="23">
        <v>199280</v>
      </c>
      <c r="O256" s="9"/>
      <c r="P256" s="9"/>
      <c r="Q256" s="9"/>
      <c r="R256" s="9"/>
      <c r="S256" s="10"/>
    </row>
    <row r="257" spans="2:19">
      <c r="B257" s="6" t="s">
        <v>50</v>
      </c>
      <c r="C257" s="23">
        <v>319461</v>
      </c>
      <c r="D257" s="23">
        <v>339763</v>
      </c>
      <c r="E257" s="23">
        <v>354983</v>
      </c>
      <c r="F257" s="23">
        <v>376959</v>
      </c>
      <c r="G257" s="23">
        <v>402109</v>
      </c>
      <c r="H257" s="23">
        <v>428759</v>
      </c>
      <c r="I257" s="23">
        <v>451362</v>
      </c>
      <c r="J257" s="23">
        <v>488936</v>
      </c>
      <c r="K257" s="23">
        <v>529936</v>
      </c>
      <c r="L257" s="23">
        <v>587276</v>
      </c>
      <c r="M257" s="23">
        <v>651347</v>
      </c>
      <c r="N257" s="23">
        <v>722691</v>
      </c>
      <c r="O257" s="9"/>
      <c r="P257" s="9"/>
      <c r="Q257" s="9"/>
      <c r="R257" s="9"/>
      <c r="S257" s="10"/>
    </row>
    <row r="258" spans="2:19">
      <c r="B258" s="6" t="s">
        <v>51</v>
      </c>
      <c r="C258" s="23">
        <v>133763</v>
      </c>
      <c r="D258" s="23">
        <v>146459</v>
      </c>
      <c r="E258" s="23">
        <v>152551</v>
      </c>
      <c r="F258" s="23">
        <v>159702</v>
      </c>
      <c r="G258" s="23">
        <v>172363</v>
      </c>
      <c r="H258" s="23">
        <v>190318</v>
      </c>
      <c r="I258" s="23">
        <v>208160</v>
      </c>
      <c r="J258" s="23">
        <v>236793</v>
      </c>
      <c r="K258" s="23">
        <v>266114</v>
      </c>
      <c r="L258" s="23">
        <v>300598</v>
      </c>
      <c r="M258" s="23">
        <v>346237</v>
      </c>
      <c r="N258" s="23">
        <v>398066</v>
      </c>
      <c r="O258" s="9"/>
      <c r="P258" s="9"/>
      <c r="Q258" s="9"/>
      <c r="R258" s="9"/>
      <c r="S258" s="10"/>
    </row>
    <row r="259" spans="2:19">
      <c r="B259" s="6" t="s">
        <v>52</v>
      </c>
      <c r="C259" s="23">
        <v>378335</v>
      </c>
      <c r="D259" s="23">
        <v>409429</v>
      </c>
      <c r="E259" s="23">
        <v>432194</v>
      </c>
      <c r="F259" s="23">
        <v>469234</v>
      </c>
      <c r="G259" s="23">
        <v>508466</v>
      </c>
      <c r="H259" s="23">
        <v>552716</v>
      </c>
      <c r="I259" s="23">
        <v>589138</v>
      </c>
      <c r="J259" s="23">
        <v>651294</v>
      </c>
      <c r="K259" s="23">
        <v>691376</v>
      </c>
      <c r="L259" s="23">
        <v>747012</v>
      </c>
      <c r="M259" s="23">
        <v>815689</v>
      </c>
      <c r="N259" s="23">
        <v>891965</v>
      </c>
      <c r="O259" s="9"/>
      <c r="P259" s="9"/>
      <c r="Q259" s="9"/>
      <c r="R259" s="9"/>
      <c r="S259" s="10"/>
    </row>
    <row r="260" spans="2:19">
      <c r="B260" s="7" t="s">
        <v>53</v>
      </c>
      <c r="C260" s="37">
        <v>8779</v>
      </c>
      <c r="D260" s="37">
        <v>9300</v>
      </c>
      <c r="E260" s="37">
        <v>9617</v>
      </c>
      <c r="F260" s="37">
        <v>10095</v>
      </c>
      <c r="G260" s="37">
        <v>10894</v>
      </c>
      <c r="H260" s="37">
        <v>11259</v>
      </c>
      <c r="I260" s="37">
        <v>11913</v>
      </c>
      <c r="J260" s="37">
        <v>12986</v>
      </c>
      <c r="K260" s="37">
        <v>14902</v>
      </c>
      <c r="L260" s="37">
        <v>16601</v>
      </c>
      <c r="M260" s="37">
        <v>19791</v>
      </c>
      <c r="N260" s="37">
        <v>24946</v>
      </c>
      <c r="O260" s="9"/>
      <c r="P260" s="9"/>
      <c r="Q260" s="9"/>
      <c r="R260" s="9"/>
      <c r="S260" s="10"/>
    </row>
    <row r="261" spans="2:19">
      <c r="B261" s="6" t="s">
        <v>54</v>
      </c>
      <c r="C261" s="23">
        <v>684805</v>
      </c>
      <c r="D261" s="23">
        <v>716859</v>
      </c>
      <c r="E261" s="23">
        <v>741344</v>
      </c>
      <c r="F261" s="23">
        <v>761804</v>
      </c>
      <c r="G261" s="23">
        <v>781090</v>
      </c>
      <c r="H261" s="23">
        <v>806859</v>
      </c>
      <c r="I261" s="23">
        <v>832161</v>
      </c>
      <c r="J261" s="23">
        <v>883213</v>
      </c>
      <c r="K261" s="23">
        <v>955463</v>
      </c>
      <c r="L261" s="23">
        <v>1043426</v>
      </c>
      <c r="M261" s="23">
        <v>1133566</v>
      </c>
      <c r="N261" s="23">
        <v>1256619</v>
      </c>
      <c r="O261" s="9"/>
      <c r="P261" s="9"/>
      <c r="Q261" s="9"/>
      <c r="R261" s="9"/>
      <c r="S261" s="10"/>
    </row>
    <row r="262" spans="2:19">
      <c r="B262" s="6" t="s">
        <v>55</v>
      </c>
      <c r="C262" s="23">
        <v>3497275</v>
      </c>
      <c r="D262" s="23">
        <v>3649470</v>
      </c>
      <c r="E262" s="23">
        <v>3806370</v>
      </c>
      <c r="F262" s="23">
        <v>3986876</v>
      </c>
      <c r="G262" s="23">
        <v>4203154</v>
      </c>
      <c r="H262" s="23">
        <v>4402766</v>
      </c>
      <c r="I262" s="23">
        <v>4617850</v>
      </c>
      <c r="J262" s="23">
        <v>4888500</v>
      </c>
      <c r="K262" s="23">
        <v>5147858</v>
      </c>
      <c r="L262" s="23">
        <v>5470174</v>
      </c>
      <c r="M262" s="23">
        <v>5831484</v>
      </c>
      <c r="N262" s="23">
        <v>6221438</v>
      </c>
      <c r="O262" s="9"/>
      <c r="P262" s="9"/>
      <c r="Q262" s="9"/>
      <c r="R262" s="9"/>
      <c r="S262" s="10"/>
    </row>
    <row r="263" spans="2:19">
      <c r="B263" s="22" t="s">
        <v>62</v>
      </c>
      <c r="C263" s="38">
        <v>8991</v>
      </c>
      <c r="D263" s="38">
        <v>9950</v>
      </c>
      <c r="E263" s="38">
        <v>10824</v>
      </c>
      <c r="F263" s="38">
        <v>11478</v>
      </c>
      <c r="G263" s="38">
        <v>12696</v>
      </c>
      <c r="H263" s="38">
        <v>14418</v>
      </c>
      <c r="I263" s="38">
        <v>15941</v>
      </c>
      <c r="J263" s="38">
        <v>17526</v>
      </c>
      <c r="K263" s="38">
        <v>19965</v>
      </c>
      <c r="L263" s="38">
        <v>22163</v>
      </c>
      <c r="M263" s="38">
        <v>25356</v>
      </c>
      <c r="N263" s="38">
        <v>30608</v>
      </c>
      <c r="O263" s="9"/>
      <c r="P263" s="9"/>
      <c r="Q263" s="9"/>
      <c r="R263" s="9"/>
      <c r="S263" s="10"/>
    </row>
    <row r="264" spans="2:19">
      <c r="B264" s="22" t="s">
        <v>63</v>
      </c>
      <c r="C264" s="38">
        <v>30973</v>
      </c>
      <c r="D264" s="38">
        <v>30751</v>
      </c>
      <c r="E264" s="38">
        <v>32487</v>
      </c>
      <c r="F264" s="38">
        <v>33177</v>
      </c>
      <c r="G264" s="38">
        <v>35459</v>
      </c>
      <c r="H264" s="38">
        <v>38613</v>
      </c>
      <c r="I264" s="38">
        <v>40190</v>
      </c>
      <c r="J264" s="38">
        <v>43898</v>
      </c>
      <c r="K264" s="38">
        <v>47353</v>
      </c>
      <c r="L264" s="38">
        <v>51522</v>
      </c>
      <c r="M264" s="38">
        <v>58911</v>
      </c>
      <c r="N264" s="38">
        <v>65560</v>
      </c>
      <c r="O264" s="9"/>
      <c r="P264" s="9"/>
      <c r="Q264" s="9"/>
      <c r="R264" s="9"/>
      <c r="S264" s="10"/>
    </row>
    <row r="265" spans="2:19">
      <c r="B265" s="22" t="s">
        <v>64</v>
      </c>
      <c r="C265" s="38">
        <v>2954</v>
      </c>
      <c r="D265" s="38">
        <v>3551</v>
      </c>
      <c r="E265" s="38">
        <v>3820</v>
      </c>
      <c r="F265" s="38">
        <v>4168</v>
      </c>
      <c r="G265" s="38">
        <v>4805</v>
      </c>
      <c r="H265" s="38">
        <v>5936</v>
      </c>
      <c r="I265" s="38">
        <v>6186</v>
      </c>
      <c r="J265" s="38">
        <v>7607</v>
      </c>
      <c r="K265" s="38">
        <v>9448</v>
      </c>
      <c r="L265" s="38">
        <v>11728</v>
      </c>
      <c r="M265" s="38">
        <v>14030</v>
      </c>
      <c r="N265" s="38">
        <v>17091</v>
      </c>
      <c r="O265" s="9"/>
      <c r="P265" s="9"/>
      <c r="Q265" s="9"/>
      <c r="R265" s="9"/>
      <c r="S265" s="10"/>
    </row>
    <row r="266" spans="2:19">
      <c r="B266" s="22" t="s">
        <v>65</v>
      </c>
      <c r="C266" s="38">
        <v>2139</v>
      </c>
      <c r="D266" s="38">
        <v>2239</v>
      </c>
      <c r="E266" s="38">
        <v>2507</v>
      </c>
      <c r="F266" s="38">
        <v>2962</v>
      </c>
      <c r="G266" s="38">
        <v>3130</v>
      </c>
      <c r="H266" s="38">
        <v>3656</v>
      </c>
      <c r="I266" s="38">
        <v>4095</v>
      </c>
      <c r="J266" s="38">
        <v>4879</v>
      </c>
      <c r="K266" s="38">
        <v>5672</v>
      </c>
      <c r="L266" s="38">
        <v>6871</v>
      </c>
      <c r="M266" s="38">
        <v>9145</v>
      </c>
      <c r="N266" s="38">
        <v>12309</v>
      </c>
      <c r="O266" s="9"/>
      <c r="P266" s="9"/>
      <c r="Q266" s="9"/>
      <c r="R266" s="9"/>
      <c r="S266" s="10"/>
    </row>
    <row r="267" spans="2:19">
      <c r="B267" s="11" t="s">
        <v>56</v>
      </c>
      <c r="C267" s="39">
        <v>3965</v>
      </c>
      <c r="D267" s="39">
        <v>4309</v>
      </c>
      <c r="E267" s="39">
        <v>4483</v>
      </c>
      <c r="F267" s="39">
        <v>4132</v>
      </c>
      <c r="G267" s="39">
        <v>3659</v>
      </c>
      <c r="H267" s="39">
        <v>3866</v>
      </c>
      <c r="I267" s="39">
        <v>4033</v>
      </c>
      <c r="J267" s="39">
        <v>4261</v>
      </c>
      <c r="K267" s="39">
        <v>4601</v>
      </c>
      <c r="L267" s="39">
        <v>5458</v>
      </c>
      <c r="M267" s="39">
        <v>6214</v>
      </c>
      <c r="N267" s="39">
        <v>6880</v>
      </c>
      <c r="O267" s="9"/>
      <c r="P267" s="9"/>
      <c r="Q267" s="9"/>
      <c r="R267" s="9"/>
      <c r="S267" s="10"/>
    </row>
    <row r="268" spans="2:19">
      <c r="B268" s="1" t="s">
        <v>27</v>
      </c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</row>
    <row r="269" spans="2:19"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</row>
    <row r="270" spans="2:19"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</row>
    <row r="271" spans="2:19">
      <c r="B271" s="3" t="s">
        <v>75</v>
      </c>
    </row>
    <row r="273" spans="2:14">
      <c r="B273" s="4" t="s">
        <v>42</v>
      </c>
      <c r="C273" s="4" t="s">
        <v>30</v>
      </c>
      <c r="D273" s="4" t="s">
        <v>31</v>
      </c>
      <c r="E273" s="4" t="s">
        <v>32</v>
      </c>
      <c r="F273" s="4" t="s">
        <v>33</v>
      </c>
      <c r="G273" s="4" t="s">
        <v>34</v>
      </c>
      <c r="H273" s="4" t="s">
        <v>35</v>
      </c>
      <c r="I273" s="4" t="s">
        <v>36</v>
      </c>
      <c r="J273" s="4" t="s">
        <v>37</v>
      </c>
      <c r="K273" s="4" t="s">
        <v>38</v>
      </c>
      <c r="L273" s="4" t="s">
        <v>39</v>
      </c>
      <c r="M273" s="4" t="s">
        <v>40</v>
      </c>
      <c r="N273" s="4" t="s">
        <v>41</v>
      </c>
    </row>
    <row r="274" spans="2:14">
      <c r="B274" s="6" t="s">
        <v>43</v>
      </c>
      <c r="C274" s="17">
        <v>175905</v>
      </c>
      <c r="D274" s="17">
        <v>179971</v>
      </c>
      <c r="E274" s="17">
        <v>183390</v>
      </c>
      <c r="F274" s="17">
        <v>187654</v>
      </c>
      <c r="G274" s="17">
        <v>194786</v>
      </c>
      <c r="H274" s="17">
        <v>200028</v>
      </c>
      <c r="I274" s="17">
        <v>206290</v>
      </c>
      <c r="J274" s="17">
        <v>215227</v>
      </c>
      <c r="K274" s="17">
        <v>222432</v>
      </c>
      <c r="L274" s="17">
        <v>231449</v>
      </c>
      <c r="M274" s="17">
        <v>242078</v>
      </c>
      <c r="N274" s="17">
        <v>253201</v>
      </c>
    </row>
    <row r="275" spans="2:14">
      <c r="B275" s="6" t="s">
        <v>44</v>
      </c>
      <c r="C275" s="17">
        <v>6258</v>
      </c>
      <c r="D275" s="17">
        <v>6882</v>
      </c>
      <c r="E275" s="17">
        <v>7404</v>
      </c>
      <c r="F275" s="17">
        <v>7919</v>
      </c>
      <c r="G275" s="17">
        <v>8430</v>
      </c>
      <c r="H275" s="17">
        <v>8954</v>
      </c>
      <c r="I275" s="17">
        <v>9249</v>
      </c>
      <c r="J275" s="17">
        <v>9514</v>
      </c>
      <c r="K275" s="17">
        <v>9920</v>
      </c>
      <c r="L275" s="17">
        <v>10421</v>
      </c>
      <c r="M275" s="17">
        <v>11028</v>
      </c>
      <c r="N275" s="17">
        <v>12123</v>
      </c>
    </row>
    <row r="276" spans="2:14">
      <c r="B276" s="6" t="s">
        <v>45</v>
      </c>
      <c r="C276" s="17">
        <v>10963</v>
      </c>
      <c r="D276" s="17">
        <v>11537</v>
      </c>
      <c r="E276" s="17">
        <v>11872</v>
      </c>
      <c r="F276" s="17">
        <v>12424</v>
      </c>
      <c r="G276" s="17">
        <v>13226</v>
      </c>
      <c r="H276" s="17">
        <v>14469</v>
      </c>
      <c r="I276" s="17">
        <v>15908</v>
      </c>
      <c r="J276" s="17">
        <v>18021</v>
      </c>
      <c r="K276" s="17">
        <v>19723</v>
      </c>
      <c r="L276" s="17">
        <v>21428</v>
      </c>
      <c r="M276" s="17">
        <v>23287</v>
      </c>
      <c r="N276" s="17">
        <v>25360</v>
      </c>
    </row>
    <row r="277" spans="2:14">
      <c r="B277" s="6" t="s">
        <v>46</v>
      </c>
      <c r="C277" s="17">
        <v>105864</v>
      </c>
      <c r="D277" s="17">
        <v>111051</v>
      </c>
      <c r="E277" s="17">
        <v>116215</v>
      </c>
      <c r="F277" s="17">
        <v>121481</v>
      </c>
      <c r="G277" s="17">
        <v>127006</v>
      </c>
      <c r="H277" s="17">
        <v>131369</v>
      </c>
      <c r="I277" s="17">
        <v>135789</v>
      </c>
      <c r="J277" s="17">
        <v>141945</v>
      </c>
      <c r="K277" s="17">
        <v>146841</v>
      </c>
      <c r="L277" s="17">
        <v>152094</v>
      </c>
      <c r="M277" s="17">
        <v>157461</v>
      </c>
      <c r="N277" s="17">
        <v>161390</v>
      </c>
    </row>
    <row r="278" spans="2:14">
      <c r="B278" s="6" t="s">
        <v>47</v>
      </c>
      <c r="C278" s="17">
        <v>633</v>
      </c>
      <c r="D278" s="17">
        <v>641</v>
      </c>
      <c r="E278" s="17">
        <v>656</v>
      </c>
      <c r="F278" s="17">
        <v>663</v>
      </c>
      <c r="G278" s="17">
        <v>721</v>
      </c>
      <c r="H278" s="17">
        <v>782</v>
      </c>
      <c r="I278" s="17">
        <v>822</v>
      </c>
      <c r="J278" s="17">
        <v>899</v>
      </c>
      <c r="K278" s="17">
        <v>980</v>
      </c>
      <c r="L278" s="17">
        <v>1063</v>
      </c>
      <c r="M278" s="17">
        <v>1165</v>
      </c>
      <c r="N278" s="17">
        <v>1344</v>
      </c>
    </row>
    <row r="279" spans="2:14">
      <c r="B279" s="6" t="s">
        <v>48</v>
      </c>
      <c r="C279" s="17">
        <v>3596</v>
      </c>
      <c r="D279" s="17">
        <v>3780</v>
      </c>
      <c r="E279" s="17">
        <v>3978</v>
      </c>
      <c r="F279" s="17">
        <v>4075</v>
      </c>
      <c r="G279" s="17">
        <v>4348</v>
      </c>
      <c r="H279" s="17">
        <v>4695</v>
      </c>
      <c r="I279" s="17">
        <v>4967</v>
      </c>
      <c r="J279" s="17">
        <v>5328</v>
      </c>
      <c r="K279" s="17">
        <v>5671</v>
      </c>
      <c r="L279" s="17">
        <v>5926</v>
      </c>
      <c r="M279" s="17">
        <v>6197</v>
      </c>
      <c r="N279" s="17">
        <v>6532</v>
      </c>
    </row>
    <row r="280" spans="2:14">
      <c r="B280" s="6" t="s">
        <v>49</v>
      </c>
      <c r="C280" s="17">
        <v>22382</v>
      </c>
      <c r="D280" s="17">
        <v>25518</v>
      </c>
      <c r="E280" s="17">
        <v>28467</v>
      </c>
      <c r="F280" s="17">
        <v>31585</v>
      </c>
      <c r="G280" s="17">
        <v>34939</v>
      </c>
      <c r="H280" s="17">
        <v>38425</v>
      </c>
      <c r="I280" s="17">
        <v>41645</v>
      </c>
      <c r="J280" s="17">
        <v>46993</v>
      </c>
      <c r="K280" s="17">
        <v>52251</v>
      </c>
      <c r="L280" s="17">
        <v>58240</v>
      </c>
      <c r="M280" s="17">
        <v>64506</v>
      </c>
      <c r="N280" s="17">
        <v>71425</v>
      </c>
    </row>
    <row r="281" spans="2:14">
      <c r="B281" s="6" t="s">
        <v>50</v>
      </c>
      <c r="C281" s="17">
        <v>118973</v>
      </c>
      <c r="D281" s="17">
        <v>123080</v>
      </c>
      <c r="E281" s="17">
        <v>126701</v>
      </c>
      <c r="F281" s="17">
        <v>131530</v>
      </c>
      <c r="G281" s="17">
        <v>138072</v>
      </c>
      <c r="H281" s="17">
        <v>143653</v>
      </c>
      <c r="I281" s="17">
        <v>148437</v>
      </c>
      <c r="J281" s="17">
        <v>156880</v>
      </c>
      <c r="K281" s="17">
        <v>164234</v>
      </c>
      <c r="L281" s="17">
        <v>173170</v>
      </c>
      <c r="M281" s="17">
        <v>183420</v>
      </c>
      <c r="N281" s="17">
        <v>193287</v>
      </c>
    </row>
    <row r="282" spans="2:14">
      <c r="B282" s="6" t="s">
        <v>51</v>
      </c>
      <c r="C282" s="17">
        <v>54675</v>
      </c>
      <c r="D282" s="17">
        <v>57832</v>
      </c>
      <c r="E282" s="17">
        <v>60750</v>
      </c>
      <c r="F282" s="17">
        <v>64190</v>
      </c>
      <c r="G282" s="17">
        <v>68618</v>
      </c>
      <c r="H282" s="17">
        <v>73059</v>
      </c>
      <c r="I282" s="17">
        <v>78448</v>
      </c>
      <c r="J282" s="17">
        <v>85817</v>
      </c>
      <c r="K282" s="17">
        <v>91884</v>
      </c>
      <c r="L282" s="17">
        <v>98985</v>
      </c>
      <c r="M282" s="17">
        <v>107034</v>
      </c>
      <c r="N282" s="17">
        <v>115252</v>
      </c>
    </row>
    <row r="283" spans="2:14">
      <c r="B283" s="6" t="s">
        <v>52</v>
      </c>
      <c r="C283" s="17">
        <v>150186</v>
      </c>
      <c r="D283" s="17">
        <v>158869</v>
      </c>
      <c r="E283" s="17">
        <v>166565</v>
      </c>
      <c r="F283" s="17">
        <v>177260</v>
      </c>
      <c r="G283" s="17">
        <v>188358</v>
      </c>
      <c r="H283" s="17">
        <v>198629</v>
      </c>
      <c r="I283" s="17">
        <v>209009</v>
      </c>
      <c r="J283" s="17">
        <v>225266</v>
      </c>
      <c r="K283" s="17">
        <v>236830</v>
      </c>
      <c r="L283" s="17">
        <v>250949</v>
      </c>
      <c r="M283" s="17">
        <v>265403</v>
      </c>
      <c r="N283" s="17">
        <v>280499</v>
      </c>
    </row>
    <row r="284" spans="2:14">
      <c r="B284" s="7" t="s">
        <v>53</v>
      </c>
      <c r="C284" s="18">
        <v>4894</v>
      </c>
      <c r="D284" s="18">
        <v>5199</v>
      </c>
      <c r="E284" s="18">
        <v>5533</v>
      </c>
      <c r="F284" s="18">
        <v>5831</v>
      </c>
      <c r="G284" s="18">
        <v>6288</v>
      </c>
      <c r="H284" s="18">
        <v>6681</v>
      </c>
      <c r="I284" s="18">
        <v>7095</v>
      </c>
      <c r="J284" s="18">
        <v>7821</v>
      </c>
      <c r="K284" s="18">
        <v>8736</v>
      </c>
      <c r="L284" s="18">
        <v>9801</v>
      </c>
      <c r="M284" s="18">
        <v>11210</v>
      </c>
      <c r="N284" s="18">
        <v>12852</v>
      </c>
    </row>
    <row r="285" spans="2:14">
      <c r="B285" s="6" t="s">
        <v>54</v>
      </c>
      <c r="C285" s="17">
        <v>202644</v>
      </c>
      <c r="D285" s="17">
        <v>208366</v>
      </c>
      <c r="E285" s="17">
        <v>213242</v>
      </c>
      <c r="F285" s="17">
        <v>217144</v>
      </c>
      <c r="G285" s="17">
        <v>222834</v>
      </c>
      <c r="H285" s="17">
        <v>226472</v>
      </c>
      <c r="I285" s="17">
        <v>231245</v>
      </c>
      <c r="J285" s="17">
        <v>240505</v>
      </c>
      <c r="K285" s="17">
        <v>249726</v>
      </c>
      <c r="L285" s="17">
        <v>262526</v>
      </c>
      <c r="M285" s="17">
        <v>277017</v>
      </c>
      <c r="N285" s="17">
        <v>291436</v>
      </c>
    </row>
    <row r="286" spans="2:14">
      <c r="B286" s="6" t="s">
        <v>55</v>
      </c>
      <c r="C286" s="17">
        <v>900655</v>
      </c>
      <c r="D286" s="17">
        <v>923384</v>
      </c>
      <c r="E286" s="17">
        <v>941822</v>
      </c>
      <c r="F286" s="17">
        <v>965998</v>
      </c>
      <c r="G286" s="17">
        <v>996760</v>
      </c>
      <c r="H286" s="17">
        <v>1021832</v>
      </c>
      <c r="I286" s="17">
        <v>1049186</v>
      </c>
      <c r="J286" s="17">
        <v>1087231</v>
      </c>
      <c r="K286" s="17">
        <v>1116946</v>
      </c>
      <c r="L286" s="17">
        <v>1144904</v>
      </c>
      <c r="M286" s="17">
        <v>1177544</v>
      </c>
      <c r="N286" s="17">
        <v>1197325</v>
      </c>
    </row>
    <row r="287" spans="2:14">
      <c r="B287" s="1" t="s">
        <v>62</v>
      </c>
      <c r="C287" s="22">
        <v>5583</v>
      </c>
      <c r="D287" s="22">
        <v>6115</v>
      </c>
      <c r="E287" s="22">
        <v>6660</v>
      </c>
      <c r="F287" s="22">
        <v>7220</v>
      </c>
      <c r="G287" s="22">
        <v>8084</v>
      </c>
      <c r="H287" s="22">
        <v>8734</v>
      </c>
      <c r="I287" s="22">
        <v>9503</v>
      </c>
      <c r="J287" s="22">
        <v>10407</v>
      </c>
      <c r="K287" s="22">
        <v>11284</v>
      </c>
      <c r="L287" s="22">
        <v>12365</v>
      </c>
      <c r="M287" s="22">
        <v>13713</v>
      </c>
      <c r="N287" s="22">
        <v>15035</v>
      </c>
    </row>
    <row r="288" spans="2:14">
      <c r="B288" s="1" t="s">
        <v>63</v>
      </c>
      <c r="C288" s="22">
        <v>22139</v>
      </c>
      <c r="D288" s="22">
        <v>22521</v>
      </c>
      <c r="E288" s="22">
        <v>23694</v>
      </c>
      <c r="F288" s="22">
        <v>24475</v>
      </c>
      <c r="G288" s="22">
        <v>25567</v>
      </c>
      <c r="H288" s="22">
        <v>26170</v>
      </c>
      <c r="I288" s="22">
        <v>26782</v>
      </c>
      <c r="J288" s="22">
        <v>27974</v>
      </c>
      <c r="K288" s="22">
        <v>28485</v>
      </c>
      <c r="L288" s="22">
        <v>29075</v>
      </c>
      <c r="M288" s="22">
        <v>30767</v>
      </c>
      <c r="N288" s="22">
        <v>32453</v>
      </c>
    </row>
    <row r="289" spans="2:16">
      <c r="B289" s="1" t="s">
        <v>64</v>
      </c>
      <c r="C289" s="22">
        <v>1530</v>
      </c>
      <c r="D289" s="22">
        <v>1771</v>
      </c>
      <c r="E289" s="22">
        <v>2005</v>
      </c>
      <c r="F289" s="22">
        <v>2266</v>
      </c>
      <c r="G289" s="22">
        <v>2633</v>
      </c>
      <c r="H289" s="22">
        <v>3107</v>
      </c>
      <c r="I289" s="22">
        <v>3560</v>
      </c>
      <c r="J289" s="22">
        <v>4153</v>
      </c>
      <c r="K289" s="22">
        <v>4761</v>
      </c>
      <c r="L289" s="22">
        <v>5419</v>
      </c>
      <c r="M289" s="22">
        <v>6161</v>
      </c>
      <c r="N289" s="22">
        <v>7050</v>
      </c>
    </row>
    <row r="290" spans="2:16">
      <c r="B290" s="1" t="s">
        <v>65</v>
      </c>
      <c r="C290" s="22">
        <v>1907</v>
      </c>
      <c r="D290" s="22">
        <v>2105</v>
      </c>
      <c r="E290" s="22">
        <v>2368</v>
      </c>
      <c r="F290" s="22">
        <v>2680</v>
      </c>
      <c r="G290" s="22">
        <v>3188</v>
      </c>
      <c r="H290" s="22">
        <v>3653</v>
      </c>
      <c r="I290" s="22">
        <v>4301</v>
      </c>
      <c r="J290" s="22">
        <v>5180</v>
      </c>
      <c r="K290" s="22">
        <v>6224</v>
      </c>
      <c r="L290" s="22">
        <v>7419</v>
      </c>
      <c r="M290" s="22">
        <v>8952</v>
      </c>
      <c r="N290" s="22">
        <v>11013</v>
      </c>
    </row>
    <row r="291" spans="2:16">
      <c r="B291" s="6" t="s">
        <v>56</v>
      </c>
      <c r="C291" s="17">
        <v>1999</v>
      </c>
      <c r="D291" s="17">
        <v>2069</v>
      </c>
      <c r="E291" s="17">
        <v>2093</v>
      </c>
      <c r="F291" s="17">
        <v>2053</v>
      </c>
      <c r="G291" s="17">
        <v>2102</v>
      </c>
      <c r="H291" s="17">
        <v>2143</v>
      </c>
      <c r="I291" s="17">
        <v>2225</v>
      </c>
      <c r="J291" s="17">
        <v>2384</v>
      </c>
      <c r="K291" s="17">
        <v>2557</v>
      </c>
      <c r="L291" s="17">
        <v>2712</v>
      </c>
      <c r="M291" s="17">
        <v>2932</v>
      </c>
      <c r="N291" s="17">
        <v>3065</v>
      </c>
    </row>
    <row r="292" spans="2:16">
      <c r="B292" s="8" t="s">
        <v>57</v>
      </c>
      <c r="C292" s="19">
        <v>2286354</v>
      </c>
      <c r="D292" s="19">
        <v>2354442</v>
      </c>
      <c r="E292" s="19">
        <v>2410544</v>
      </c>
      <c r="F292" s="19">
        <v>2477818</v>
      </c>
      <c r="G292" s="19">
        <v>2566884</v>
      </c>
      <c r="H292" s="19">
        <v>2638194</v>
      </c>
      <c r="I292" s="19">
        <v>2704666</v>
      </c>
      <c r="J292" s="19">
        <v>2811563</v>
      </c>
      <c r="K292" s="19">
        <v>2888989</v>
      </c>
      <c r="L292" s="19">
        <v>2978453</v>
      </c>
      <c r="M292" s="19">
        <v>3084095</v>
      </c>
      <c r="N292" s="19">
        <v>3185466</v>
      </c>
    </row>
    <row r="293" spans="2:16">
      <c r="B293" s="1" t="s">
        <v>27</v>
      </c>
    </row>
    <row r="294" spans="2:16"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</row>
    <row r="297" spans="2:16">
      <c r="B297" s="3" t="s">
        <v>76</v>
      </c>
    </row>
    <row r="299" spans="2:16">
      <c r="B299" s="4" t="s">
        <v>42</v>
      </c>
      <c r="C299" s="4" t="s">
        <v>30</v>
      </c>
      <c r="D299" s="4" t="s">
        <v>31</v>
      </c>
      <c r="E299" s="4" t="s">
        <v>32</v>
      </c>
      <c r="F299" s="4" t="s">
        <v>33</v>
      </c>
      <c r="G299" s="4" t="s">
        <v>34</v>
      </c>
      <c r="H299" s="4" t="s">
        <v>35</v>
      </c>
      <c r="I299" s="4" t="s">
        <v>36</v>
      </c>
      <c r="J299" s="4" t="s">
        <v>37</v>
      </c>
      <c r="K299" s="4" t="s">
        <v>38</v>
      </c>
      <c r="L299" s="4" t="s">
        <v>39</v>
      </c>
      <c r="M299" s="4" t="s">
        <v>40</v>
      </c>
      <c r="N299" s="4" t="s">
        <v>41</v>
      </c>
    </row>
    <row r="300" spans="2:16">
      <c r="B300" s="6" t="s">
        <v>43</v>
      </c>
      <c r="C300" s="30">
        <v>2.6648247633665898</v>
      </c>
      <c r="D300" s="30">
        <v>2.72000488967667</v>
      </c>
      <c r="E300" s="30">
        <v>2.7541741643492013</v>
      </c>
      <c r="F300" s="30">
        <v>2.8046244684365909</v>
      </c>
      <c r="G300" s="30">
        <v>2.8833899766923703</v>
      </c>
      <c r="H300" s="30">
        <v>2.9379936808846763</v>
      </c>
      <c r="I300" s="30">
        <v>3.0137864171796984</v>
      </c>
      <c r="J300" s="30">
        <v>3.0915777295599529</v>
      </c>
      <c r="K300" s="30">
        <v>3.2707703927492449</v>
      </c>
      <c r="L300" s="30">
        <v>3.4472648402023771</v>
      </c>
      <c r="M300" s="30">
        <v>3.6117862837597801</v>
      </c>
      <c r="N300" s="30">
        <v>3.865320437123076</v>
      </c>
      <c r="O300" s="12"/>
      <c r="P300" s="13"/>
    </row>
    <row r="301" spans="2:16">
      <c r="B301" s="6" t="s">
        <v>44</v>
      </c>
      <c r="C301" s="30">
        <v>1.6005113454777884</v>
      </c>
      <c r="D301" s="30">
        <v>1.5608834641092706</v>
      </c>
      <c r="E301" s="30">
        <v>1.4948676391139923</v>
      </c>
      <c r="F301" s="30">
        <v>1.504104053542114</v>
      </c>
      <c r="G301" s="30">
        <v>1.506049822064057</v>
      </c>
      <c r="H301" s="30">
        <v>1.5643287916015189</v>
      </c>
      <c r="I301" s="30">
        <v>1.5505460049735107</v>
      </c>
      <c r="J301" s="30">
        <v>1.5554971620769393</v>
      </c>
      <c r="K301" s="30">
        <v>1.6136088709677419</v>
      </c>
      <c r="L301" s="30">
        <v>1.7743018904135879</v>
      </c>
      <c r="M301" s="30">
        <v>1.8689698948132027</v>
      </c>
      <c r="N301" s="30">
        <v>2.0056916604800792</v>
      </c>
      <c r="O301" s="12"/>
      <c r="P301" s="13"/>
    </row>
    <row r="302" spans="2:16">
      <c r="B302" s="6" t="s">
        <v>45</v>
      </c>
      <c r="C302" s="30">
        <v>1.318161087293624</v>
      </c>
      <c r="D302" s="30">
        <v>1.3131663344023576</v>
      </c>
      <c r="E302" s="30">
        <v>1.3815700808625337</v>
      </c>
      <c r="F302" s="30">
        <v>1.3253380553766902</v>
      </c>
      <c r="G302" s="30">
        <v>1.2963102978980796</v>
      </c>
      <c r="H302" s="30">
        <v>1.3020941322828115</v>
      </c>
      <c r="I302" s="30">
        <v>1.2682926829268293</v>
      </c>
      <c r="J302" s="30">
        <v>1.3715110149270295</v>
      </c>
      <c r="K302" s="30">
        <v>1.4829387010089743</v>
      </c>
      <c r="L302" s="30">
        <v>1.5904890797087923</v>
      </c>
      <c r="M302" s="30">
        <v>1.7429037660497273</v>
      </c>
      <c r="N302" s="30">
        <v>1.9080835962145111</v>
      </c>
      <c r="O302" s="12"/>
      <c r="P302" s="13"/>
    </row>
    <row r="303" spans="2:16">
      <c r="B303" s="6" t="s">
        <v>46</v>
      </c>
      <c r="C303" s="30">
        <v>2.8294415476460366</v>
      </c>
      <c r="D303" s="30">
        <v>2.8879703919820625</v>
      </c>
      <c r="E303" s="30">
        <v>2.8926816675988469</v>
      </c>
      <c r="F303" s="30">
        <v>2.9306475909813057</v>
      </c>
      <c r="G303" s="30">
        <v>2.9655528085287308</v>
      </c>
      <c r="H303" s="30">
        <v>2.9869756182965541</v>
      </c>
      <c r="I303" s="30">
        <v>3.043714881175942</v>
      </c>
      <c r="J303" s="30">
        <v>3.1546091796118216</v>
      </c>
      <c r="K303" s="30">
        <v>3.289401461444692</v>
      </c>
      <c r="L303" s="30">
        <v>3.4570331505516325</v>
      </c>
      <c r="M303" s="30">
        <v>3.6835724401597858</v>
      </c>
      <c r="N303" s="30">
        <v>3.9635665158931781</v>
      </c>
      <c r="O303" s="12"/>
      <c r="P303" s="13"/>
    </row>
    <row r="304" spans="2:16">
      <c r="B304" s="6" t="s">
        <v>47</v>
      </c>
      <c r="C304" s="30">
        <v>1.60347551342812</v>
      </c>
      <c r="D304" s="30">
        <v>1.5553822152886116</v>
      </c>
      <c r="E304" s="30">
        <v>1.6890243902439024</v>
      </c>
      <c r="F304" s="30">
        <v>1.8612368024132731</v>
      </c>
      <c r="G304" s="30">
        <v>1.7142857142857142</v>
      </c>
      <c r="H304" s="30">
        <v>1.7736572890025575</v>
      </c>
      <c r="I304" s="30">
        <v>1.7846715328467153</v>
      </c>
      <c r="J304" s="30">
        <v>1.810901001112347</v>
      </c>
      <c r="K304" s="30">
        <v>1.8867346938775511</v>
      </c>
      <c r="L304" s="30">
        <v>2.0667920978363123</v>
      </c>
      <c r="M304" s="30">
        <v>2.2609442060085838</v>
      </c>
      <c r="N304" s="30">
        <v>2.5401785714285716</v>
      </c>
      <c r="O304" s="12"/>
      <c r="P304" s="13"/>
    </row>
    <row r="305" spans="2:16">
      <c r="B305" s="6" t="s">
        <v>48</v>
      </c>
      <c r="C305" s="30">
        <v>1.8131256952169077</v>
      </c>
      <c r="D305" s="30">
        <v>1.8005291005291004</v>
      </c>
      <c r="E305" s="30">
        <v>1.7461035696329814</v>
      </c>
      <c r="F305" s="30">
        <v>1.6647852760736197</v>
      </c>
      <c r="G305" s="30">
        <v>1.6547838086476541</v>
      </c>
      <c r="H305" s="30">
        <v>1.7109691160809373</v>
      </c>
      <c r="I305" s="30">
        <v>1.7942419971813972</v>
      </c>
      <c r="J305" s="30">
        <v>1.7588213213213213</v>
      </c>
      <c r="K305" s="30">
        <v>1.8363604302592136</v>
      </c>
      <c r="L305" s="30">
        <v>1.8925075936550793</v>
      </c>
      <c r="M305" s="30">
        <v>2.1413587219622396</v>
      </c>
      <c r="N305" s="30">
        <v>2.3502755664421309</v>
      </c>
      <c r="O305" s="12"/>
      <c r="P305" s="13"/>
    </row>
    <row r="306" spans="2:16">
      <c r="B306" s="6" t="s">
        <v>49</v>
      </c>
      <c r="C306" s="30">
        <v>1.3974622464480386</v>
      </c>
      <c r="D306" s="30">
        <v>1.4766439376126657</v>
      </c>
      <c r="E306" s="30">
        <v>1.5180033020690624</v>
      </c>
      <c r="F306" s="30">
        <v>1.6155453538071869</v>
      </c>
      <c r="G306" s="30">
        <v>1.6819313660951944</v>
      </c>
      <c r="H306" s="30">
        <v>1.7867794404684449</v>
      </c>
      <c r="I306" s="30">
        <v>1.8532837075279145</v>
      </c>
      <c r="J306" s="30">
        <v>2.0030642861702805</v>
      </c>
      <c r="K306" s="30">
        <v>2.1673843562802624</v>
      </c>
      <c r="L306" s="30">
        <v>2.3519917582417582</v>
      </c>
      <c r="M306" s="30">
        <v>2.5363532074535704</v>
      </c>
      <c r="N306" s="30">
        <v>2.7900595029751489</v>
      </c>
      <c r="O306" s="12"/>
      <c r="P306" s="13"/>
    </row>
    <row r="307" spans="2:16">
      <c r="B307" s="6" t="s">
        <v>50</v>
      </c>
      <c r="C307" s="30">
        <v>2.6851554554394697</v>
      </c>
      <c r="D307" s="30">
        <v>2.760505362365941</v>
      </c>
      <c r="E307" s="30">
        <v>2.801737949976717</v>
      </c>
      <c r="F307" s="30">
        <v>2.8659545350870523</v>
      </c>
      <c r="G307" s="30">
        <v>2.9123138652297351</v>
      </c>
      <c r="H307" s="30">
        <v>2.9846853180929043</v>
      </c>
      <c r="I307" s="30">
        <v>3.0407647688918531</v>
      </c>
      <c r="J307" s="30">
        <v>3.1166241713411527</v>
      </c>
      <c r="K307" s="30">
        <v>3.2267131044728861</v>
      </c>
      <c r="L307" s="30">
        <v>3.3913264422244036</v>
      </c>
      <c r="M307" s="30">
        <v>3.5511231054410644</v>
      </c>
      <c r="N307" s="30">
        <v>3.7389529559670334</v>
      </c>
      <c r="O307" s="12"/>
      <c r="P307" s="13"/>
    </row>
    <row r="308" spans="2:16">
      <c r="B308" s="6" t="s">
        <v>51</v>
      </c>
      <c r="C308" s="30">
        <v>2.4465112025605853</v>
      </c>
      <c r="D308" s="30">
        <v>2.5324906626089363</v>
      </c>
      <c r="E308" s="30">
        <v>2.511127572016461</v>
      </c>
      <c r="F308" s="30">
        <v>2.4879576257984111</v>
      </c>
      <c r="G308" s="30">
        <v>2.5119210702731061</v>
      </c>
      <c r="H308" s="30">
        <v>2.6049904871405301</v>
      </c>
      <c r="I308" s="30">
        <v>2.6534774627778912</v>
      </c>
      <c r="J308" s="30">
        <v>2.7592784646398734</v>
      </c>
      <c r="K308" s="30">
        <v>2.8961952026468154</v>
      </c>
      <c r="L308" s="30">
        <v>3.0368035560943576</v>
      </c>
      <c r="M308" s="30">
        <v>3.2348319225666611</v>
      </c>
      <c r="N308" s="30">
        <v>3.4538749869850416</v>
      </c>
      <c r="O308" s="12"/>
      <c r="P308" s="13"/>
    </row>
    <row r="309" spans="2:16">
      <c r="B309" s="6" t="s">
        <v>52</v>
      </c>
      <c r="C309" s="30">
        <v>2.5191096373829787</v>
      </c>
      <c r="D309" s="30">
        <v>2.5771484682348351</v>
      </c>
      <c r="E309" s="30">
        <v>2.5947467955452828</v>
      </c>
      <c r="F309" s="30">
        <v>2.6471510775132572</v>
      </c>
      <c r="G309" s="30">
        <v>2.6994659106594887</v>
      </c>
      <c r="H309" s="30">
        <v>2.7826551007154041</v>
      </c>
      <c r="I309" s="30">
        <v>2.8187207249448587</v>
      </c>
      <c r="J309" s="30">
        <v>2.891221933181217</v>
      </c>
      <c r="K309" s="30">
        <v>2.9192923193852129</v>
      </c>
      <c r="L309" s="30">
        <v>2.9767482635914071</v>
      </c>
      <c r="M309" s="30">
        <v>3.073397813890574</v>
      </c>
      <c r="N309" s="30">
        <v>3.1799222100613549</v>
      </c>
      <c r="O309" s="12"/>
      <c r="P309" s="13"/>
    </row>
    <row r="310" spans="2:16">
      <c r="B310" s="7" t="s">
        <v>53</v>
      </c>
      <c r="C310" s="31">
        <v>1.7938291785860236</v>
      </c>
      <c r="D310" s="31">
        <v>1.7888055395268321</v>
      </c>
      <c r="E310" s="31">
        <v>1.7381167540213265</v>
      </c>
      <c r="F310" s="31">
        <v>1.7312639341450866</v>
      </c>
      <c r="G310" s="31">
        <v>1.7325063613231553</v>
      </c>
      <c r="H310" s="31">
        <v>1.6852267624607096</v>
      </c>
      <c r="I310" s="31">
        <v>1.6790697674418604</v>
      </c>
      <c r="J310" s="31">
        <v>1.6604014831862932</v>
      </c>
      <c r="K310" s="31">
        <v>1.7058150183150182</v>
      </c>
      <c r="L310" s="31">
        <v>1.693806754412815</v>
      </c>
      <c r="M310" s="31">
        <v>1.7654772524531668</v>
      </c>
      <c r="N310" s="31">
        <v>1.9410208527855586</v>
      </c>
      <c r="O310" s="12"/>
      <c r="P310" s="13"/>
    </row>
    <row r="311" spans="2:16">
      <c r="B311" s="6" t="s">
        <v>54</v>
      </c>
      <c r="C311" s="30">
        <v>3.3793499930913327</v>
      </c>
      <c r="D311" s="30">
        <v>3.4403837478283403</v>
      </c>
      <c r="E311" s="30">
        <v>3.4765383929995028</v>
      </c>
      <c r="F311" s="30">
        <v>3.5082894300556311</v>
      </c>
      <c r="G311" s="30">
        <v>3.5052550328944414</v>
      </c>
      <c r="H311" s="30">
        <v>3.562731816736727</v>
      </c>
      <c r="I311" s="30">
        <v>3.5986118618780947</v>
      </c>
      <c r="J311" s="30">
        <v>3.6723269786490924</v>
      </c>
      <c r="K311" s="30">
        <v>3.8260453456988861</v>
      </c>
      <c r="L311" s="30">
        <v>3.9745625195218759</v>
      </c>
      <c r="M311" s="30">
        <v>4.092044892551721</v>
      </c>
      <c r="N311" s="30">
        <v>4.311818032089378</v>
      </c>
      <c r="O311" s="12"/>
      <c r="P311" s="13"/>
    </row>
    <row r="312" spans="2:16">
      <c r="B312" s="6" t="s">
        <v>55</v>
      </c>
      <c r="C312" s="30">
        <v>3.8830351244372152</v>
      </c>
      <c r="D312" s="30">
        <v>3.9522777089488232</v>
      </c>
      <c r="E312" s="30">
        <v>4.0414961638186409</v>
      </c>
      <c r="F312" s="30">
        <v>4.127209373104292</v>
      </c>
      <c r="G312" s="30">
        <v>4.2168164854127372</v>
      </c>
      <c r="H312" s="30">
        <v>4.3086984944687581</v>
      </c>
      <c r="I312" s="30">
        <v>4.4013644863732457</v>
      </c>
      <c r="J312" s="30">
        <v>4.4962845982132595</v>
      </c>
      <c r="K312" s="30">
        <v>4.6088691843652247</v>
      </c>
      <c r="L312" s="30">
        <v>4.7778451293732926</v>
      </c>
      <c r="M312" s="30">
        <v>4.9522429735109688</v>
      </c>
      <c r="N312" s="30">
        <v>5.1961146722903138</v>
      </c>
      <c r="O312" s="12"/>
      <c r="P312" s="13"/>
    </row>
    <row r="313" spans="2:16">
      <c r="B313" s="1" t="s">
        <v>62</v>
      </c>
      <c r="C313" s="40">
        <v>1.6104245029554003</v>
      </c>
      <c r="D313" s="40">
        <v>1.6271463614063777</v>
      </c>
      <c r="E313" s="40">
        <v>1.6252252252252253</v>
      </c>
      <c r="F313" s="40">
        <v>1.5897506925207756</v>
      </c>
      <c r="G313" s="40">
        <v>1.570509648688768</v>
      </c>
      <c r="H313" s="40">
        <v>1.6507900160293107</v>
      </c>
      <c r="I313" s="40">
        <v>1.677470272545512</v>
      </c>
      <c r="J313" s="40">
        <v>1.6840588065724993</v>
      </c>
      <c r="K313" s="40">
        <v>1.7693193902871323</v>
      </c>
      <c r="L313" s="40">
        <v>1.7923978972907399</v>
      </c>
      <c r="M313" s="40">
        <v>1.8490483482826514</v>
      </c>
      <c r="N313" s="40">
        <v>2.0357831725972728</v>
      </c>
      <c r="O313" s="12"/>
      <c r="P313" s="13"/>
    </row>
    <row r="314" spans="2:16">
      <c r="B314" s="1" t="s">
        <v>63</v>
      </c>
      <c r="C314" s="40">
        <v>1.3990243461764307</v>
      </c>
      <c r="D314" s="40">
        <v>1.3654367035211581</v>
      </c>
      <c r="E314" s="40">
        <v>1.3711066092681692</v>
      </c>
      <c r="F314" s="40">
        <v>1.3555464759959142</v>
      </c>
      <c r="G314" s="40">
        <v>1.386904994719756</v>
      </c>
      <c r="H314" s="40">
        <v>1.4754680932365303</v>
      </c>
      <c r="I314" s="40">
        <v>1.5006347546859831</v>
      </c>
      <c r="J314" s="40">
        <v>1.5692428683777793</v>
      </c>
      <c r="K314" s="40">
        <v>1.6623837107249428</v>
      </c>
      <c r="L314" s="40">
        <v>1.7720378331900257</v>
      </c>
      <c r="M314" s="40">
        <v>1.9147463191081353</v>
      </c>
      <c r="N314" s="40">
        <v>2.0201522201337321</v>
      </c>
      <c r="O314" s="12"/>
      <c r="P314" s="13"/>
    </row>
    <row r="315" spans="2:16">
      <c r="B315" s="1" t="s">
        <v>64</v>
      </c>
      <c r="C315" s="40">
        <v>1.930718954248366</v>
      </c>
      <c r="D315" s="40">
        <v>2.0050818746470922</v>
      </c>
      <c r="E315" s="40">
        <v>1.9052369077306732</v>
      </c>
      <c r="F315" s="40">
        <v>1.8393645189761694</v>
      </c>
      <c r="G315" s="40">
        <v>1.8249145461450818</v>
      </c>
      <c r="H315" s="40">
        <v>1.9105246218216929</v>
      </c>
      <c r="I315" s="40">
        <v>1.7376404494382023</v>
      </c>
      <c r="J315" s="40">
        <v>1.8316879364314953</v>
      </c>
      <c r="K315" s="40">
        <v>1.9844570468388993</v>
      </c>
      <c r="L315" s="40">
        <v>2.1642369440856246</v>
      </c>
      <c r="M315" s="40">
        <v>2.277227722772277</v>
      </c>
      <c r="N315" s="40">
        <v>2.4242553191489362</v>
      </c>
      <c r="O315" s="12"/>
      <c r="P315" s="13"/>
    </row>
    <row r="316" spans="2:16">
      <c r="B316" s="1" t="s">
        <v>65</v>
      </c>
      <c r="C316" s="40">
        <v>1.1216570529627687</v>
      </c>
      <c r="D316" s="40">
        <v>1.0636579572446556</v>
      </c>
      <c r="E316" s="40">
        <v>1.0586993243243243</v>
      </c>
      <c r="F316" s="40">
        <v>1.1052238805970149</v>
      </c>
      <c r="G316" s="40">
        <v>0.98180677540777916</v>
      </c>
      <c r="H316" s="40">
        <v>1.0008212428141254</v>
      </c>
      <c r="I316" s="40">
        <v>0.95210416182283186</v>
      </c>
      <c r="J316" s="40">
        <v>0.94189189189189193</v>
      </c>
      <c r="K316" s="40">
        <v>0.91131105398457579</v>
      </c>
      <c r="L316" s="40">
        <v>0.92613559778945953</v>
      </c>
      <c r="M316" s="40">
        <v>1.0215594280607685</v>
      </c>
      <c r="N316" s="40">
        <v>1.1176791065104876</v>
      </c>
      <c r="O316" s="12"/>
      <c r="P316" s="13"/>
    </row>
    <row r="317" spans="2:16">
      <c r="B317" s="6" t="s">
        <v>56</v>
      </c>
      <c r="C317" s="30">
        <v>1.9834917458729364</v>
      </c>
      <c r="D317" s="30">
        <v>2.0826486225229579</v>
      </c>
      <c r="E317" s="30">
        <v>2.1419015766841856</v>
      </c>
      <c r="F317" s="30">
        <v>2.0126643935703847</v>
      </c>
      <c r="G317" s="30">
        <v>1.7407231208372977</v>
      </c>
      <c r="H317" s="30">
        <v>1.8040130657956137</v>
      </c>
      <c r="I317" s="30">
        <v>1.8125842696629213</v>
      </c>
      <c r="J317" s="30">
        <v>1.7873322147651007</v>
      </c>
      <c r="K317" s="30">
        <v>1.7993742667188111</v>
      </c>
      <c r="L317" s="30">
        <v>2.0125368731563422</v>
      </c>
      <c r="M317" s="30">
        <v>2.1193724420190998</v>
      </c>
      <c r="N317" s="30">
        <v>2.2446982055464928</v>
      </c>
      <c r="O317" s="12"/>
      <c r="P317" s="13"/>
    </row>
    <row r="318" spans="2:16">
      <c r="B318" s="8" t="s">
        <v>57</v>
      </c>
      <c r="C318" s="32">
        <v>2.85</v>
      </c>
      <c r="D318" s="32">
        <v>2.89</v>
      </c>
      <c r="E318" s="32">
        <v>2.92</v>
      </c>
      <c r="F318" s="32">
        <v>2.96</v>
      </c>
      <c r="G318" s="32">
        <v>3</v>
      </c>
      <c r="H318" s="32">
        <v>3.05</v>
      </c>
      <c r="I318" s="32">
        <v>3.11</v>
      </c>
      <c r="J318" s="32">
        <v>3.18</v>
      </c>
      <c r="K318" s="32">
        <v>3.27</v>
      </c>
      <c r="L318" s="32">
        <v>3.38</v>
      </c>
      <c r="M318" s="32">
        <v>3.49</v>
      </c>
      <c r="N318" s="32">
        <v>3.66</v>
      </c>
      <c r="O318" s="12"/>
      <c r="P318" s="13"/>
    </row>
    <row r="319" spans="2:16">
      <c r="B319" s="1" t="s">
        <v>27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</row>
    <row r="322" spans="2:14">
      <c r="B322" s="3" t="s">
        <v>77</v>
      </c>
    </row>
    <row r="324" spans="2:14">
      <c r="B324" s="4"/>
      <c r="C324" s="4" t="s">
        <v>30</v>
      </c>
      <c r="D324" s="4" t="s">
        <v>31</v>
      </c>
      <c r="E324" s="4" t="s">
        <v>32</v>
      </c>
      <c r="F324" s="4" t="s">
        <v>33</v>
      </c>
      <c r="G324" s="4" t="s">
        <v>34</v>
      </c>
      <c r="H324" s="4" t="s">
        <v>35</v>
      </c>
      <c r="I324" s="4" t="s">
        <v>36</v>
      </c>
      <c r="J324" s="4" t="s">
        <v>37</v>
      </c>
      <c r="K324" s="4" t="s">
        <v>38</v>
      </c>
      <c r="L324" s="4" t="s">
        <v>39</v>
      </c>
      <c r="M324" s="4" t="s">
        <v>40</v>
      </c>
      <c r="N324" s="4" t="s">
        <v>41</v>
      </c>
    </row>
    <row r="325" spans="2:14">
      <c r="B325" s="6" t="s">
        <v>58</v>
      </c>
      <c r="C325" s="23">
        <v>224</v>
      </c>
      <c r="D325" s="23">
        <v>197</v>
      </c>
      <c r="E325" s="23">
        <v>182</v>
      </c>
      <c r="F325" s="23">
        <v>174</v>
      </c>
      <c r="G325" s="23">
        <v>220</v>
      </c>
      <c r="H325" s="23">
        <v>238</v>
      </c>
      <c r="I325" s="23">
        <v>207</v>
      </c>
      <c r="J325" s="23">
        <v>159</v>
      </c>
      <c r="K325" s="23">
        <v>135</v>
      </c>
      <c r="L325" s="23">
        <v>68</v>
      </c>
      <c r="M325" s="23">
        <v>31</v>
      </c>
      <c r="N325" s="23">
        <v>19</v>
      </c>
    </row>
    <row r="326" spans="2:14">
      <c r="B326" s="6" t="s">
        <v>59</v>
      </c>
      <c r="C326" s="23">
        <v>114</v>
      </c>
      <c r="D326" s="23">
        <v>114</v>
      </c>
      <c r="E326" s="23">
        <v>25</v>
      </c>
      <c r="F326" s="23">
        <v>37</v>
      </c>
      <c r="G326" s="23">
        <v>68</v>
      </c>
      <c r="H326" s="23">
        <v>73</v>
      </c>
      <c r="I326" s="23">
        <v>69</v>
      </c>
      <c r="J326" s="23">
        <v>43</v>
      </c>
      <c r="K326" s="23">
        <v>58</v>
      </c>
      <c r="L326" s="23">
        <v>27</v>
      </c>
      <c r="M326" s="23">
        <v>17</v>
      </c>
      <c r="N326" s="23">
        <v>25</v>
      </c>
    </row>
    <row r="327" spans="2:14">
      <c r="B327" s="11" t="s">
        <v>60</v>
      </c>
      <c r="C327" s="24">
        <v>0.5089285714285714</v>
      </c>
      <c r="D327" s="24">
        <v>0.57868020304568524</v>
      </c>
      <c r="E327" s="24">
        <v>0.13736263736263737</v>
      </c>
      <c r="F327" s="24">
        <v>0.21264367816091953</v>
      </c>
      <c r="G327" s="24">
        <v>0.30909090909090908</v>
      </c>
      <c r="H327" s="24">
        <v>0.30672268907563027</v>
      </c>
      <c r="I327" s="24">
        <v>0.33333333333333331</v>
      </c>
      <c r="J327" s="24">
        <v>0.27044025157232704</v>
      </c>
      <c r="K327" s="24">
        <v>0.42962962962962964</v>
      </c>
      <c r="L327" s="24">
        <v>0.39705882352941174</v>
      </c>
      <c r="M327" s="24">
        <v>0.54838709677419351</v>
      </c>
      <c r="N327" s="24">
        <v>1.3157894736842106</v>
      </c>
    </row>
    <row r="328" spans="2:14">
      <c r="B328" s="1" t="s">
        <v>27</v>
      </c>
    </row>
    <row r="331" spans="2:14">
      <c r="B331" s="3" t="s">
        <v>78</v>
      </c>
    </row>
    <row r="333" spans="2:14">
      <c r="B333" s="4"/>
      <c r="C333" s="4" t="s">
        <v>30</v>
      </c>
      <c r="D333" s="4" t="s">
        <v>31</v>
      </c>
      <c r="E333" s="4" t="s">
        <v>32</v>
      </c>
      <c r="F333" s="4" t="s">
        <v>33</v>
      </c>
      <c r="G333" s="4" t="s">
        <v>34</v>
      </c>
      <c r="H333" s="4" t="s">
        <v>35</v>
      </c>
      <c r="I333" s="4" t="s">
        <v>36</v>
      </c>
      <c r="J333" s="4" t="s">
        <v>37</v>
      </c>
      <c r="K333" s="4" t="s">
        <v>38</v>
      </c>
      <c r="L333" s="4" t="s">
        <v>39</v>
      </c>
      <c r="M333" s="4" t="s">
        <v>40</v>
      </c>
      <c r="N333" s="4" t="s">
        <v>41</v>
      </c>
    </row>
    <row r="334" spans="2:14">
      <c r="B334" s="6" t="s">
        <v>58</v>
      </c>
      <c r="C334" s="17">
        <v>83</v>
      </c>
      <c r="D334" s="17">
        <v>101</v>
      </c>
      <c r="E334" s="17">
        <v>97</v>
      </c>
      <c r="F334" s="17">
        <v>102</v>
      </c>
      <c r="G334" s="17">
        <v>121</v>
      </c>
      <c r="H334" s="17">
        <v>153</v>
      </c>
      <c r="I334" s="17">
        <v>138</v>
      </c>
      <c r="J334" s="17">
        <v>137</v>
      </c>
      <c r="K334" s="17">
        <v>142</v>
      </c>
      <c r="L334" s="17">
        <v>124</v>
      </c>
      <c r="M334" s="17">
        <v>82</v>
      </c>
      <c r="N334" s="17">
        <v>94</v>
      </c>
    </row>
    <row r="335" spans="2:14">
      <c r="B335" s="6" t="s">
        <v>59</v>
      </c>
      <c r="C335" s="17">
        <v>5</v>
      </c>
      <c r="D335" s="17">
        <v>6</v>
      </c>
      <c r="E335" s="17">
        <v>2</v>
      </c>
      <c r="F335" s="17">
        <v>3</v>
      </c>
      <c r="G335" s="17">
        <v>5</v>
      </c>
      <c r="H335" s="17">
        <v>15</v>
      </c>
      <c r="I335" s="17">
        <v>19</v>
      </c>
      <c r="J335" s="17">
        <v>14</v>
      </c>
      <c r="K335" s="17">
        <v>21</v>
      </c>
      <c r="L335" s="17">
        <v>19</v>
      </c>
      <c r="M335" s="17">
        <v>18</v>
      </c>
      <c r="N335" s="17">
        <v>15</v>
      </c>
    </row>
    <row r="336" spans="2:14">
      <c r="B336" s="11" t="s">
        <v>60</v>
      </c>
      <c r="C336" s="25">
        <v>6.0240963855421686E-2</v>
      </c>
      <c r="D336" s="25">
        <v>5.9405940594059403E-2</v>
      </c>
      <c r="E336" s="25">
        <v>2.0618556701030927E-2</v>
      </c>
      <c r="F336" s="25">
        <v>2.9411764705882353E-2</v>
      </c>
      <c r="G336" s="25">
        <v>4.1322314049586778E-2</v>
      </c>
      <c r="H336" s="25">
        <v>9.8039215686274508E-2</v>
      </c>
      <c r="I336" s="25">
        <v>0.13768115942028986</v>
      </c>
      <c r="J336" s="25">
        <v>0.10218978102189781</v>
      </c>
      <c r="K336" s="25">
        <v>0.14788732394366197</v>
      </c>
      <c r="L336" s="25">
        <v>0.15322580645161291</v>
      </c>
      <c r="M336" s="25">
        <v>0.21951219512195122</v>
      </c>
      <c r="N336" s="25">
        <v>0.15957446808510639</v>
      </c>
    </row>
    <row r="337" spans="2:15">
      <c r="B337" s="1" t="s">
        <v>27</v>
      </c>
    </row>
    <row r="340" spans="2:15">
      <c r="B340" s="3" t="s">
        <v>79</v>
      </c>
    </row>
    <row r="342" spans="2:15">
      <c r="B342" s="4"/>
      <c r="C342" s="4" t="s">
        <v>30</v>
      </c>
      <c r="D342" s="4" t="s">
        <v>31</v>
      </c>
      <c r="E342" s="4" t="s">
        <v>32</v>
      </c>
      <c r="F342" s="4" t="s">
        <v>33</v>
      </c>
      <c r="G342" s="4" t="s">
        <v>34</v>
      </c>
      <c r="H342" s="4" t="s">
        <v>35</v>
      </c>
      <c r="I342" s="4" t="s">
        <v>36</v>
      </c>
      <c r="J342" s="4" t="s">
        <v>37</v>
      </c>
      <c r="K342" s="4" t="s">
        <v>38</v>
      </c>
      <c r="L342" s="4" t="s">
        <v>39</v>
      </c>
      <c r="M342" s="4" t="s">
        <v>40</v>
      </c>
      <c r="N342" s="4" t="s">
        <v>41</v>
      </c>
    </row>
    <row r="343" spans="2:15">
      <c r="B343" s="6" t="s">
        <v>58</v>
      </c>
      <c r="C343" s="17">
        <v>284</v>
      </c>
      <c r="D343" s="17">
        <v>278</v>
      </c>
      <c r="E343" s="17">
        <v>274</v>
      </c>
      <c r="F343" s="17">
        <v>304</v>
      </c>
      <c r="G343" s="17">
        <v>301</v>
      </c>
      <c r="H343" s="17">
        <v>331</v>
      </c>
      <c r="I343" s="17">
        <v>310</v>
      </c>
      <c r="J343" s="17">
        <v>345</v>
      </c>
      <c r="K343" s="17">
        <v>320</v>
      </c>
      <c r="L343" s="17">
        <v>326</v>
      </c>
      <c r="M343" s="17">
        <v>296</v>
      </c>
      <c r="N343" s="17">
        <v>279</v>
      </c>
    </row>
    <row r="344" spans="2:15">
      <c r="B344" s="6" t="s">
        <v>59</v>
      </c>
      <c r="C344" s="17">
        <v>104</v>
      </c>
      <c r="D344" s="17">
        <v>72</v>
      </c>
      <c r="E344" s="17">
        <v>61</v>
      </c>
      <c r="F344" s="17">
        <v>55</v>
      </c>
      <c r="G344" s="17">
        <v>50</v>
      </c>
      <c r="H344" s="17">
        <v>61</v>
      </c>
      <c r="I344" s="17">
        <v>41</v>
      </c>
      <c r="J344" s="17">
        <v>51</v>
      </c>
      <c r="K344" s="17">
        <v>49</v>
      </c>
      <c r="L344" s="17">
        <v>51</v>
      </c>
      <c r="M344" s="17">
        <v>50</v>
      </c>
      <c r="N344" s="17">
        <v>110</v>
      </c>
    </row>
    <row r="345" spans="2:15">
      <c r="B345" s="11" t="s">
        <v>60</v>
      </c>
      <c r="C345" s="25">
        <v>0.36619718309859156</v>
      </c>
      <c r="D345" s="25">
        <v>0.25899280575539568</v>
      </c>
      <c r="E345" s="25">
        <v>0.22262773722627738</v>
      </c>
      <c r="F345" s="25">
        <v>0.18092105263157895</v>
      </c>
      <c r="G345" s="25">
        <v>0.16611295681063123</v>
      </c>
      <c r="H345" s="25">
        <v>0.18429003021148035</v>
      </c>
      <c r="I345" s="25">
        <v>0.13225806451612904</v>
      </c>
      <c r="J345" s="25">
        <v>0.14782608695652175</v>
      </c>
      <c r="K345" s="25">
        <v>0.15312500000000001</v>
      </c>
      <c r="L345" s="25">
        <v>0.15644171779141106</v>
      </c>
      <c r="M345" s="25">
        <v>0.16891891891891891</v>
      </c>
      <c r="N345" s="25">
        <v>0.3942652329749104</v>
      </c>
      <c r="O345" s="26"/>
    </row>
    <row r="346" spans="2:15">
      <c r="B346" s="1" t="s">
        <v>27</v>
      </c>
    </row>
    <row r="349" spans="2:15">
      <c r="B349" s="3" t="s">
        <v>80</v>
      </c>
    </row>
    <row r="351" spans="2:15">
      <c r="B351" s="4"/>
      <c r="C351" s="4" t="s">
        <v>30</v>
      </c>
      <c r="D351" s="4" t="s">
        <v>31</v>
      </c>
      <c r="E351" s="4" t="s">
        <v>32</v>
      </c>
      <c r="F351" s="4" t="s">
        <v>33</v>
      </c>
      <c r="G351" s="4" t="s">
        <v>34</v>
      </c>
      <c r="H351" s="4" t="s">
        <v>35</v>
      </c>
      <c r="I351" s="4" t="s">
        <v>36</v>
      </c>
      <c r="J351" s="4" t="s">
        <v>37</v>
      </c>
      <c r="K351" s="4" t="s">
        <v>38</v>
      </c>
      <c r="L351" s="4" t="s">
        <v>39</v>
      </c>
      <c r="M351" s="4" t="s">
        <v>40</v>
      </c>
      <c r="N351" s="4" t="s">
        <v>41</v>
      </c>
    </row>
    <row r="352" spans="2:15">
      <c r="B352" s="6" t="s">
        <v>58</v>
      </c>
      <c r="C352" s="17">
        <v>118</v>
      </c>
      <c r="D352" s="17">
        <v>214</v>
      </c>
      <c r="E352" s="17">
        <v>344</v>
      </c>
      <c r="F352" s="17">
        <v>345</v>
      </c>
      <c r="G352" s="17">
        <v>345</v>
      </c>
      <c r="H352" s="17">
        <v>318</v>
      </c>
      <c r="I352" s="17">
        <v>391</v>
      </c>
      <c r="J352" s="17">
        <v>322</v>
      </c>
      <c r="K352" s="17">
        <v>325</v>
      </c>
      <c r="L352" s="17">
        <v>388</v>
      </c>
      <c r="M352" s="17">
        <v>367</v>
      </c>
      <c r="N352" s="17">
        <v>213</v>
      </c>
      <c r="O352" s="22"/>
    </row>
    <row r="353" spans="2:15">
      <c r="B353" s="6" t="s">
        <v>59</v>
      </c>
      <c r="C353" s="17">
        <v>98</v>
      </c>
      <c r="D353" s="17">
        <v>199</v>
      </c>
      <c r="E353" s="17">
        <v>311</v>
      </c>
      <c r="F353" s="17">
        <v>307</v>
      </c>
      <c r="G353" s="17">
        <v>275</v>
      </c>
      <c r="H353" s="17">
        <v>318</v>
      </c>
      <c r="I353" s="17">
        <v>318</v>
      </c>
      <c r="J353" s="17">
        <v>279</v>
      </c>
      <c r="K353" s="17">
        <v>326</v>
      </c>
      <c r="L353" s="17">
        <v>303</v>
      </c>
      <c r="M353" s="17">
        <v>386</v>
      </c>
      <c r="N353" s="17">
        <v>410</v>
      </c>
      <c r="O353" s="22"/>
    </row>
    <row r="354" spans="2:15">
      <c r="B354" s="11" t="s">
        <v>60</v>
      </c>
      <c r="C354" s="25">
        <v>0.83050847457627119</v>
      </c>
      <c r="D354" s="25">
        <v>0.92990654205607481</v>
      </c>
      <c r="E354" s="25">
        <v>0.90406976744186052</v>
      </c>
      <c r="F354" s="25">
        <v>0.88985507246376816</v>
      </c>
      <c r="G354" s="25">
        <v>0.79710144927536231</v>
      </c>
      <c r="H354" s="25">
        <v>1</v>
      </c>
      <c r="I354" s="25">
        <v>0.8132992327365729</v>
      </c>
      <c r="J354" s="25">
        <v>0.86645962732919257</v>
      </c>
      <c r="K354" s="25">
        <v>1.003076923076923</v>
      </c>
      <c r="L354" s="25">
        <v>0.78092783505154639</v>
      </c>
      <c r="M354" s="25">
        <v>1.0517711171662125</v>
      </c>
      <c r="N354" s="25">
        <v>1.9248826291079812</v>
      </c>
    </row>
    <row r="355" spans="2:15">
      <c r="B355" s="1" t="s">
        <v>27</v>
      </c>
    </row>
    <row r="358" spans="2:15">
      <c r="B358" s="3" t="s">
        <v>81</v>
      </c>
    </row>
    <row r="360" spans="2:15">
      <c r="B360" s="4"/>
      <c r="C360" s="4" t="s">
        <v>30</v>
      </c>
      <c r="D360" s="4" t="s">
        <v>31</v>
      </c>
      <c r="E360" s="4" t="s">
        <v>32</v>
      </c>
      <c r="F360" s="4" t="s">
        <v>33</v>
      </c>
      <c r="G360" s="4" t="s">
        <v>34</v>
      </c>
      <c r="H360" s="4" t="s">
        <v>35</v>
      </c>
      <c r="I360" s="4" t="s">
        <v>36</v>
      </c>
      <c r="J360" s="4" t="s">
        <v>37</v>
      </c>
      <c r="K360" s="4" t="s">
        <v>38</v>
      </c>
      <c r="L360" s="4" t="s">
        <v>39</v>
      </c>
      <c r="M360" s="4" t="s">
        <v>40</v>
      </c>
      <c r="N360" s="4" t="s">
        <v>41</v>
      </c>
    </row>
    <row r="361" spans="2:15">
      <c r="B361" s="6" t="s">
        <v>58</v>
      </c>
      <c r="C361" s="20" t="s">
        <v>61</v>
      </c>
      <c r="D361" s="20" t="s">
        <v>61</v>
      </c>
      <c r="E361" s="20" t="s">
        <v>61</v>
      </c>
      <c r="F361" s="20" t="s">
        <v>61</v>
      </c>
      <c r="G361" s="20" t="s">
        <v>61</v>
      </c>
      <c r="H361" s="20" t="s">
        <v>61</v>
      </c>
      <c r="I361" s="20" t="s">
        <v>61</v>
      </c>
      <c r="J361" s="17">
        <v>134</v>
      </c>
      <c r="K361" s="17">
        <v>241</v>
      </c>
      <c r="L361" s="17">
        <v>327</v>
      </c>
      <c r="M361" s="17">
        <v>385</v>
      </c>
      <c r="N361" s="17">
        <v>513</v>
      </c>
    </row>
    <row r="362" spans="2:15">
      <c r="B362" s="6" t="s">
        <v>59</v>
      </c>
      <c r="C362" s="20" t="s">
        <v>61</v>
      </c>
      <c r="D362" s="20" t="s">
        <v>61</v>
      </c>
      <c r="E362" s="20" t="s">
        <v>61</v>
      </c>
      <c r="F362" s="20" t="s">
        <v>61</v>
      </c>
      <c r="G362" s="20" t="s">
        <v>61</v>
      </c>
      <c r="H362" s="20" t="s">
        <v>61</v>
      </c>
      <c r="I362" s="20" t="s">
        <v>61</v>
      </c>
      <c r="J362" s="17">
        <v>13</v>
      </c>
      <c r="K362" s="17">
        <v>39</v>
      </c>
      <c r="L362" s="17">
        <v>95</v>
      </c>
      <c r="M362" s="17">
        <v>151</v>
      </c>
      <c r="N362" s="17">
        <v>234</v>
      </c>
    </row>
    <row r="363" spans="2:15">
      <c r="B363" s="11" t="s">
        <v>60</v>
      </c>
      <c r="C363" s="50" t="s">
        <v>61</v>
      </c>
      <c r="D363" s="50" t="s">
        <v>61</v>
      </c>
      <c r="E363" s="50" t="s">
        <v>61</v>
      </c>
      <c r="F363" s="50" t="s">
        <v>61</v>
      </c>
      <c r="G363" s="50" t="s">
        <v>61</v>
      </c>
      <c r="H363" s="50" t="s">
        <v>61</v>
      </c>
      <c r="I363" s="50" t="s">
        <v>61</v>
      </c>
      <c r="J363" s="25">
        <v>9.7014925373134331E-2</v>
      </c>
      <c r="K363" s="25">
        <v>0.16182572614107885</v>
      </c>
      <c r="L363" s="25">
        <v>0.29051987767584098</v>
      </c>
      <c r="M363" s="25">
        <v>0.39220779220779223</v>
      </c>
      <c r="N363" s="25">
        <v>0.45614035087719296</v>
      </c>
    </row>
    <row r="364" spans="2:15">
      <c r="B364" s="1" t="s">
        <v>27</v>
      </c>
    </row>
    <row r="367" spans="2:15">
      <c r="B367" s="3" t="s">
        <v>82</v>
      </c>
    </row>
    <row r="369" spans="2:14">
      <c r="B369" s="4"/>
      <c r="C369" s="4" t="s">
        <v>30</v>
      </c>
      <c r="D369" s="4" t="s">
        <v>31</v>
      </c>
      <c r="E369" s="4" t="s">
        <v>32</v>
      </c>
      <c r="F369" s="4" t="s">
        <v>33</v>
      </c>
      <c r="G369" s="4" t="s">
        <v>34</v>
      </c>
      <c r="H369" s="4" t="s">
        <v>35</v>
      </c>
      <c r="I369" s="4" t="s">
        <v>36</v>
      </c>
      <c r="J369" s="4" t="s">
        <v>37</v>
      </c>
      <c r="K369" s="4" t="s">
        <v>38</v>
      </c>
      <c r="L369" s="4" t="s">
        <v>39</v>
      </c>
      <c r="M369" s="4" t="s">
        <v>40</v>
      </c>
      <c r="N369" s="4" t="s">
        <v>41</v>
      </c>
    </row>
    <row r="370" spans="2:14">
      <c r="B370" s="6" t="s">
        <v>58</v>
      </c>
      <c r="C370" s="17">
        <v>38</v>
      </c>
      <c r="D370" s="17">
        <v>64</v>
      </c>
      <c r="E370" s="17">
        <v>97</v>
      </c>
      <c r="F370" s="17">
        <v>137</v>
      </c>
      <c r="G370" s="17">
        <v>170</v>
      </c>
      <c r="H370" s="17">
        <v>164</v>
      </c>
      <c r="I370" s="17">
        <v>166</v>
      </c>
      <c r="J370" s="17">
        <v>160</v>
      </c>
      <c r="K370" s="17">
        <v>148</v>
      </c>
      <c r="L370" s="17">
        <v>147</v>
      </c>
      <c r="M370" s="17">
        <v>147</v>
      </c>
      <c r="N370" s="17">
        <v>165</v>
      </c>
    </row>
    <row r="371" spans="2:14">
      <c r="B371" s="6" t="s">
        <v>59</v>
      </c>
      <c r="C371" s="17">
        <v>0</v>
      </c>
      <c r="D371" s="17">
        <v>1</v>
      </c>
      <c r="E371" s="17">
        <v>3</v>
      </c>
      <c r="F371" s="17">
        <v>8</v>
      </c>
      <c r="G371" s="17">
        <v>19</v>
      </c>
      <c r="H371" s="17">
        <v>32</v>
      </c>
      <c r="I371" s="17">
        <v>39</v>
      </c>
      <c r="J371" s="17">
        <v>27</v>
      </c>
      <c r="K371" s="17">
        <v>23</v>
      </c>
      <c r="L371" s="17">
        <v>20</v>
      </c>
      <c r="M371" s="17">
        <v>24</v>
      </c>
      <c r="N371" s="17">
        <v>30</v>
      </c>
    </row>
    <row r="372" spans="2:14">
      <c r="B372" s="11" t="s">
        <v>60</v>
      </c>
      <c r="C372" s="25">
        <v>0</v>
      </c>
      <c r="D372" s="25">
        <v>1.5625E-2</v>
      </c>
      <c r="E372" s="25">
        <v>3.0927835051546393E-2</v>
      </c>
      <c r="F372" s="25">
        <v>5.8394160583941604E-2</v>
      </c>
      <c r="G372" s="25">
        <v>0.11176470588235295</v>
      </c>
      <c r="H372" s="25">
        <v>0.1951219512195122</v>
      </c>
      <c r="I372" s="25">
        <v>0.23493975903614459</v>
      </c>
      <c r="J372" s="25">
        <v>0.16875000000000001</v>
      </c>
      <c r="K372" s="25">
        <v>0.1554054054054054</v>
      </c>
      <c r="L372" s="25">
        <v>0.1360544217687075</v>
      </c>
      <c r="M372" s="25">
        <v>0.16326530612244897</v>
      </c>
      <c r="N372" s="25">
        <v>0.18181818181818182</v>
      </c>
    </row>
    <row r="373" spans="2:14">
      <c r="B373" s="1" t="s">
        <v>27</v>
      </c>
    </row>
    <row r="400" spans="4:5">
      <c r="D400" s="14"/>
      <c r="E400" s="13"/>
    </row>
    <row r="401" spans="4:5">
      <c r="D401" s="14"/>
      <c r="E401" s="13"/>
    </row>
    <row r="402" spans="4:5">
      <c r="D402" s="14"/>
      <c r="E402" s="13"/>
    </row>
    <row r="403" spans="4:5">
      <c r="D403" s="14"/>
      <c r="E403" s="13"/>
    </row>
    <row r="404" spans="4:5">
      <c r="D404" s="14"/>
      <c r="E404" s="13"/>
    </row>
    <row r="405" spans="4:5">
      <c r="D405" s="14"/>
      <c r="E405" s="13"/>
    </row>
    <row r="406" spans="4:5">
      <c r="D406" s="14"/>
      <c r="E406" s="13"/>
    </row>
    <row r="407" spans="4:5">
      <c r="D407" s="14"/>
      <c r="E407" s="13"/>
    </row>
    <row r="408" spans="4:5">
      <c r="D408" s="14"/>
      <c r="E408" s="13"/>
    </row>
    <row r="409" spans="4:5">
      <c r="D409" s="14"/>
      <c r="E409" s="13"/>
    </row>
    <row r="410" spans="4:5">
      <c r="D410" s="14"/>
      <c r="E410" s="13"/>
    </row>
    <row r="411" spans="4:5">
      <c r="D411" s="14"/>
      <c r="E411" s="13"/>
    </row>
    <row r="412" spans="4:5">
      <c r="D412" s="14"/>
      <c r="E412" s="13"/>
    </row>
    <row r="413" spans="4:5">
      <c r="D413" s="14"/>
      <c r="E413" s="13"/>
    </row>
    <row r="414" spans="4:5">
      <c r="D414" s="14"/>
      <c r="E414" s="13"/>
    </row>
    <row r="415" spans="4:5">
      <c r="D415" s="14"/>
      <c r="E415" s="13"/>
    </row>
    <row r="416" spans="4:5">
      <c r="E416" s="15"/>
    </row>
  </sheetData>
  <printOptions horizontalCentered="1" verticalCentered="1"/>
  <pageMargins left="0.19685039370078741" right="0.19685039370078741" top="0.18" bottom="0.36" header="0.3" footer="0.19685039370078741"/>
  <pageSetup scale="50" firstPageNumber="279" fitToWidth="0" fitToHeight="0" orientation="landscape" r:id="rId1"/>
  <headerFooter alignWithMargins="0">
    <oddFooter>&amp;R&amp;16&amp;P</oddFooter>
  </headerFooter>
  <rowBreaks count="5" manualBreakCount="5">
    <brk id="66" max="16383" man="1"/>
    <brk id="129" max="16383" man="1"/>
    <brk id="193" max="16383" man="1"/>
    <brk id="245" max="16383" man="1"/>
    <brk id="29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12"/>
  <sheetViews>
    <sheetView showGridLines="0" topLeftCell="A2" zoomScale="75" workbookViewId="0">
      <selection activeCell="A2" sqref="A2"/>
    </sheetView>
  </sheetViews>
  <sheetFormatPr baseColWidth="10" defaultRowHeight="15.6"/>
  <cols>
    <col min="1" max="1" width="6.6640625" style="1" customWidth="1"/>
    <col min="2" max="2" width="17.44140625" style="1" customWidth="1"/>
    <col min="3" max="13" width="7.5546875" style="1" customWidth="1"/>
    <col min="14" max="16384" width="11.5546875" style="1"/>
  </cols>
  <sheetData>
    <row r="2" spans="1:14">
      <c r="E2" s="6"/>
      <c r="F2" s="6"/>
    </row>
    <row r="3" spans="1:14">
      <c r="A3" s="3" t="s">
        <v>232</v>
      </c>
      <c r="B3" s="86" t="s">
        <v>233</v>
      </c>
      <c r="C3" s="97"/>
      <c r="D3" s="97"/>
      <c r="E3" s="98"/>
      <c r="F3" s="98"/>
      <c r="G3" s="97"/>
    </row>
    <row r="5" spans="1:14" s="92" customFormat="1" ht="37.950000000000003" customHeight="1">
      <c r="B5" s="16" t="s">
        <v>234</v>
      </c>
      <c r="C5" s="16">
        <v>1985</v>
      </c>
      <c r="D5" s="16">
        <v>1986</v>
      </c>
      <c r="E5" s="16">
        <v>1987</v>
      </c>
      <c r="F5" s="16">
        <v>1988</v>
      </c>
      <c r="G5" s="16">
        <v>1989</v>
      </c>
      <c r="H5" s="99">
        <v>1990</v>
      </c>
      <c r="I5" s="99">
        <v>1991</v>
      </c>
      <c r="J5" s="99">
        <v>1992</v>
      </c>
      <c r="K5" s="99">
        <v>1993</v>
      </c>
      <c r="L5" s="99">
        <v>1994</v>
      </c>
      <c r="M5" s="99">
        <v>1995</v>
      </c>
    </row>
    <row r="6" spans="1:14" s="92" customFormat="1" ht="15.75" customHeight="1">
      <c r="B6" s="100"/>
      <c r="C6" s="100"/>
      <c r="D6" s="100"/>
      <c r="E6" s="101"/>
      <c r="F6" s="100"/>
      <c r="G6" s="100"/>
      <c r="H6" s="102"/>
      <c r="I6" s="102"/>
      <c r="J6" s="102"/>
      <c r="K6" s="102"/>
      <c r="L6" s="102"/>
      <c r="M6" s="102"/>
    </row>
    <row r="7" spans="1:14" s="92" customFormat="1" ht="15.75" customHeight="1">
      <c r="B7" s="103" t="s">
        <v>43</v>
      </c>
      <c r="C7" s="104">
        <v>11</v>
      </c>
      <c r="D7" s="105">
        <v>8</v>
      </c>
      <c r="E7" s="105">
        <v>6</v>
      </c>
      <c r="F7" s="105">
        <v>6</v>
      </c>
      <c r="G7" s="105">
        <v>7</v>
      </c>
      <c r="H7" s="105">
        <v>13</v>
      </c>
      <c r="I7" s="105">
        <v>9</v>
      </c>
      <c r="J7" s="105">
        <v>12</v>
      </c>
      <c r="K7" s="105">
        <v>13</v>
      </c>
      <c r="L7" s="105">
        <v>4</v>
      </c>
      <c r="M7" s="106">
        <v>13</v>
      </c>
      <c r="N7" s="107"/>
    </row>
    <row r="8" spans="1:14">
      <c r="B8" s="103" t="s">
        <v>235</v>
      </c>
      <c r="C8" s="104">
        <v>3</v>
      </c>
      <c r="D8" s="105">
        <v>2</v>
      </c>
      <c r="E8" s="105">
        <v>3</v>
      </c>
      <c r="F8" s="105">
        <v>1</v>
      </c>
      <c r="G8" s="105">
        <v>4</v>
      </c>
      <c r="H8" s="105">
        <v>6</v>
      </c>
      <c r="I8" s="105">
        <v>1</v>
      </c>
      <c r="J8" s="105">
        <v>0</v>
      </c>
      <c r="K8" s="105">
        <v>5</v>
      </c>
      <c r="L8" s="105">
        <v>0</v>
      </c>
      <c r="M8" s="106">
        <v>6</v>
      </c>
      <c r="N8" s="107"/>
    </row>
    <row r="9" spans="1:14">
      <c r="B9" s="103" t="s">
        <v>236</v>
      </c>
      <c r="C9" s="104">
        <v>2</v>
      </c>
      <c r="D9" s="105">
        <v>1</v>
      </c>
      <c r="E9" s="105">
        <v>0</v>
      </c>
      <c r="F9" s="105">
        <v>4</v>
      </c>
      <c r="G9" s="105">
        <v>5</v>
      </c>
      <c r="H9" s="105">
        <v>2</v>
      </c>
      <c r="I9" s="105">
        <v>7</v>
      </c>
      <c r="J9" s="105">
        <v>7</v>
      </c>
      <c r="K9" s="105">
        <v>4</v>
      </c>
      <c r="L9" s="105">
        <v>2</v>
      </c>
      <c r="M9" s="106">
        <v>11</v>
      </c>
      <c r="N9" s="107"/>
    </row>
    <row r="10" spans="1:14">
      <c r="B10" s="103" t="s">
        <v>237</v>
      </c>
      <c r="C10" s="108">
        <v>2</v>
      </c>
      <c r="D10" s="105">
        <v>1</v>
      </c>
      <c r="E10" s="105">
        <v>1</v>
      </c>
      <c r="F10" s="105">
        <v>3</v>
      </c>
      <c r="G10" s="105">
        <v>5</v>
      </c>
      <c r="H10" s="105">
        <v>4</v>
      </c>
      <c r="I10" s="105">
        <v>5</v>
      </c>
      <c r="J10" s="105">
        <v>6</v>
      </c>
      <c r="K10" s="105">
        <v>3</v>
      </c>
      <c r="L10" s="105">
        <v>4</v>
      </c>
      <c r="M10" s="106">
        <v>8</v>
      </c>
      <c r="N10" s="107"/>
    </row>
    <row r="11" spans="1:14">
      <c r="B11" s="103" t="s">
        <v>45</v>
      </c>
      <c r="C11" s="104">
        <v>0</v>
      </c>
      <c r="D11" s="105">
        <v>2</v>
      </c>
      <c r="E11" s="105">
        <v>3</v>
      </c>
      <c r="F11" s="105">
        <v>3</v>
      </c>
      <c r="G11" s="105">
        <v>6</v>
      </c>
      <c r="H11" s="105">
        <v>9</v>
      </c>
      <c r="I11" s="105">
        <v>9</v>
      </c>
      <c r="J11" s="105">
        <v>8</v>
      </c>
      <c r="K11" s="105">
        <v>7</v>
      </c>
      <c r="L11" s="105">
        <v>3</v>
      </c>
      <c r="M11" s="106">
        <v>11</v>
      </c>
      <c r="N11" s="107"/>
    </row>
    <row r="12" spans="1:14">
      <c r="B12" s="103" t="s">
        <v>46</v>
      </c>
      <c r="C12" s="104">
        <v>9</v>
      </c>
      <c r="D12" s="105">
        <v>11</v>
      </c>
      <c r="E12" s="105">
        <v>11</v>
      </c>
      <c r="F12" s="105">
        <v>9</v>
      </c>
      <c r="G12" s="105">
        <v>17</v>
      </c>
      <c r="H12" s="105">
        <v>8</v>
      </c>
      <c r="I12" s="105">
        <v>14</v>
      </c>
      <c r="J12" s="105">
        <v>29</v>
      </c>
      <c r="K12" s="105">
        <v>25</v>
      </c>
      <c r="L12" s="105">
        <v>13</v>
      </c>
      <c r="M12" s="106">
        <v>18</v>
      </c>
      <c r="N12" s="107"/>
    </row>
    <row r="13" spans="1:14">
      <c r="B13" s="103" t="s">
        <v>47</v>
      </c>
      <c r="C13" s="108">
        <v>1</v>
      </c>
      <c r="D13" s="105">
        <v>0</v>
      </c>
      <c r="E13" s="105">
        <v>0</v>
      </c>
      <c r="F13" s="105">
        <v>0</v>
      </c>
      <c r="G13" s="105">
        <v>3</v>
      </c>
      <c r="H13" s="105" t="s">
        <v>29</v>
      </c>
      <c r="I13" s="105">
        <v>4</v>
      </c>
      <c r="J13" s="105">
        <v>5</v>
      </c>
      <c r="K13" s="105">
        <v>8</v>
      </c>
      <c r="L13" s="105">
        <v>1</v>
      </c>
      <c r="M13" s="106">
        <v>12</v>
      </c>
      <c r="N13" s="107"/>
    </row>
    <row r="14" spans="1:14">
      <c r="B14" s="103" t="s">
        <v>48</v>
      </c>
      <c r="C14" s="104">
        <v>0</v>
      </c>
      <c r="D14" s="105">
        <v>0</v>
      </c>
      <c r="E14" s="105">
        <v>0</v>
      </c>
      <c r="F14" s="105">
        <v>0</v>
      </c>
      <c r="G14" s="105">
        <v>1</v>
      </c>
      <c r="H14" s="105">
        <v>2</v>
      </c>
      <c r="I14" s="105">
        <v>2</v>
      </c>
      <c r="J14" s="105">
        <v>5</v>
      </c>
      <c r="K14" s="105" t="s">
        <v>29</v>
      </c>
      <c r="L14" s="105">
        <v>4</v>
      </c>
      <c r="M14" s="106">
        <v>11</v>
      </c>
      <c r="N14" s="107"/>
    </row>
    <row r="15" spans="1:14">
      <c r="B15" s="103" t="s">
        <v>238</v>
      </c>
      <c r="C15" s="104">
        <v>2</v>
      </c>
      <c r="D15" s="105">
        <v>1</v>
      </c>
      <c r="E15" s="105">
        <v>2</v>
      </c>
      <c r="F15" s="105">
        <v>1</v>
      </c>
      <c r="G15" s="105">
        <v>2</v>
      </c>
      <c r="H15" s="105" t="s">
        <v>29</v>
      </c>
      <c r="I15" s="105">
        <v>6</v>
      </c>
      <c r="J15" s="105">
        <v>1</v>
      </c>
      <c r="K15" s="105">
        <v>0</v>
      </c>
      <c r="L15" s="105">
        <v>3</v>
      </c>
      <c r="M15" s="106">
        <v>5</v>
      </c>
      <c r="N15" s="107"/>
    </row>
    <row r="16" spans="1:14">
      <c r="B16" s="103" t="s">
        <v>239</v>
      </c>
      <c r="C16" s="104">
        <v>0</v>
      </c>
      <c r="D16" s="105">
        <v>0</v>
      </c>
      <c r="E16" s="105">
        <v>0</v>
      </c>
      <c r="F16" s="105">
        <v>1</v>
      </c>
      <c r="G16" s="105">
        <v>1</v>
      </c>
      <c r="H16" s="105">
        <v>2</v>
      </c>
      <c r="I16" s="105">
        <v>4</v>
      </c>
      <c r="J16" s="105">
        <v>6</v>
      </c>
      <c r="K16" s="105">
        <v>3</v>
      </c>
      <c r="L16" s="105">
        <v>0</v>
      </c>
      <c r="M16" s="106">
        <v>12</v>
      </c>
      <c r="N16" s="107"/>
    </row>
    <row r="17" spans="2:14">
      <c r="B17" s="103" t="s">
        <v>49</v>
      </c>
      <c r="C17" s="108">
        <v>5</v>
      </c>
      <c r="D17" s="105">
        <v>2</v>
      </c>
      <c r="E17" s="105">
        <v>5</v>
      </c>
      <c r="F17" s="105">
        <v>8</v>
      </c>
      <c r="G17" s="105">
        <v>8</v>
      </c>
      <c r="H17" s="105">
        <v>11</v>
      </c>
      <c r="I17" s="105">
        <v>10</v>
      </c>
      <c r="J17" s="105">
        <v>11</v>
      </c>
      <c r="K17" s="105">
        <v>7</v>
      </c>
      <c r="L17" s="105">
        <v>5</v>
      </c>
      <c r="M17" s="106">
        <v>13</v>
      </c>
      <c r="N17" s="107"/>
    </row>
    <row r="18" spans="2:14">
      <c r="B18" s="103" t="s">
        <v>240</v>
      </c>
      <c r="C18" s="108">
        <v>81</v>
      </c>
      <c r="D18" s="105">
        <v>69</v>
      </c>
      <c r="E18" s="105">
        <v>70</v>
      </c>
      <c r="F18" s="105">
        <v>74</v>
      </c>
      <c r="G18" s="105">
        <v>77</v>
      </c>
      <c r="H18" s="105">
        <v>76</v>
      </c>
      <c r="I18" s="105">
        <v>106</v>
      </c>
      <c r="J18" s="105">
        <v>105</v>
      </c>
      <c r="K18" s="105">
        <v>82</v>
      </c>
      <c r="L18" s="105">
        <v>105</v>
      </c>
      <c r="M18" s="106">
        <v>106</v>
      </c>
      <c r="N18" s="107"/>
    </row>
    <row r="19" spans="2:14">
      <c r="B19" s="103" t="s">
        <v>50</v>
      </c>
      <c r="C19" s="108">
        <v>7</v>
      </c>
      <c r="D19" s="105">
        <v>3</v>
      </c>
      <c r="E19" s="105">
        <v>3</v>
      </c>
      <c r="F19" s="105">
        <v>7</v>
      </c>
      <c r="G19" s="105">
        <v>7</v>
      </c>
      <c r="H19" s="105">
        <v>12</v>
      </c>
      <c r="I19" s="105">
        <v>10</v>
      </c>
      <c r="J19" s="105">
        <v>12</v>
      </c>
      <c r="K19" s="105">
        <v>10</v>
      </c>
      <c r="L19" s="105">
        <v>5</v>
      </c>
      <c r="M19" s="106">
        <v>10</v>
      </c>
      <c r="N19" s="107"/>
    </row>
    <row r="20" spans="2:14">
      <c r="B20" s="103" t="s">
        <v>62</v>
      </c>
      <c r="C20" s="108">
        <v>0</v>
      </c>
      <c r="D20" s="105">
        <v>0</v>
      </c>
      <c r="E20" s="105">
        <v>0</v>
      </c>
      <c r="F20" s="105">
        <v>3</v>
      </c>
      <c r="G20" s="105">
        <v>5</v>
      </c>
      <c r="H20" s="105">
        <v>2</v>
      </c>
      <c r="I20" s="105">
        <v>4</v>
      </c>
      <c r="J20" s="105">
        <v>4</v>
      </c>
      <c r="K20" s="105">
        <v>3</v>
      </c>
      <c r="L20" s="105">
        <v>1</v>
      </c>
      <c r="M20" s="106">
        <v>9</v>
      </c>
      <c r="N20" s="107"/>
    </row>
    <row r="21" spans="2:14">
      <c r="B21" s="103" t="s">
        <v>241</v>
      </c>
      <c r="C21" s="104">
        <v>2</v>
      </c>
      <c r="D21" s="105">
        <v>1</v>
      </c>
      <c r="E21" s="105">
        <v>1</v>
      </c>
      <c r="F21" s="105">
        <v>4</v>
      </c>
      <c r="G21" s="105">
        <v>4</v>
      </c>
      <c r="H21" s="105">
        <v>4</v>
      </c>
      <c r="I21" s="105">
        <v>5</v>
      </c>
      <c r="J21" s="105">
        <v>9</v>
      </c>
      <c r="K21" s="105">
        <v>4</v>
      </c>
      <c r="L21" s="105">
        <v>1</v>
      </c>
      <c r="M21" s="106">
        <v>9</v>
      </c>
      <c r="N21" s="107"/>
    </row>
    <row r="22" spans="2:14">
      <c r="B22" s="103" t="s">
        <v>51</v>
      </c>
      <c r="C22" s="104">
        <v>2</v>
      </c>
      <c r="D22" s="105">
        <v>1</v>
      </c>
      <c r="E22" s="105">
        <v>3</v>
      </c>
      <c r="F22" s="105">
        <v>4</v>
      </c>
      <c r="G22" s="105">
        <v>7</v>
      </c>
      <c r="H22" s="105">
        <v>8</v>
      </c>
      <c r="I22" s="105">
        <v>9</v>
      </c>
      <c r="J22" s="105">
        <v>9</v>
      </c>
      <c r="K22" s="105">
        <v>7</v>
      </c>
      <c r="L22" s="105">
        <v>3</v>
      </c>
      <c r="M22" s="106">
        <v>10</v>
      </c>
      <c r="N22" s="107"/>
    </row>
    <row r="23" spans="2:14">
      <c r="B23" s="103" t="s">
        <v>242</v>
      </c>
      <c r="C23" s="108">
        <v>7</v>
      </c>
      <c r="D23" s="105">
        <v>3</v>
      </c>
      <c r="E23" s="105">
        <v>6</v>
      </c>
      <c r="F23" s="105">
        <v>6</v>
      </c>
      <c r="G23" s="105">
        <v>6</v>
      </c>
      <c r="H23" s="105">
        <v>7</v>
      </c>
      <c r="I23" s="105">
        <v>6</v>
      </c>
      <c r="J23" s="105">
        <v>12</v>
      </c>
      <c r="K23" s="105">
        <v>6</v>
      </c>
      <c r="L23" s="105">
        <v>4</v>
      </c>
      <c r="M23" s="106">
        <v>8</v>
      </c>
      <c r="N23" s="107"/>
    </row>
    <row r="24" spans="2:14">
      <c r="B24" s="103" t="s">
        <v>243</v>
      </c>
      <c r="C24" s="104">
        <v>2</v>
      </c>
      <c r="D24" s="105">
        <v>0</v>
      </c>
      <c r="E24" s="105">
        <v>0</v>
      </c>
      <c r="F24" s="105">
        <v>3</v>
      </c>
      <c r="G24" s="105">
        <v>4</v>
      </c>
      <c r="H24" s="105">
        <v>2</v>
      </c>
      <c r="I24" s="105">
        <v>2</v>
      </c>
      <c r="J24" s="105">
        <v>4</v>
      </c>
      <c r="K24" s="105">
        <v>3</v>
      </c>
      <c r="L24" s="105">
        <v>0</v>
      </c>
      <c r="M24" s="106">
        <v>11</v>
      </c>
      <c r="N24" s="107"/>
    </row>
    <row r="25" spans="2:14">
      <c r="B25" s="103" t="s">
        <v>244</v>
      </c>
      <c r="C25" s="105" t="s">
        <v>29</v>
      </c>
      <c r="D25" s="105" t="s">
        <v>29</v>
      </c>
      <c r="E25" s="105" t="s">
        <v>29</v>
      </c>
      <c r="F25" s="105" t="s">
        <v>29</v>
      </c>
      <c r="G25" s="105" t="s">
        <v>29</v>
      </c>
      <c r="H25" s="105" t="s">
        <v>29</v>
      </c>
      <c r="I25" s="105">
        <v>9</v>
      </c>
      <c r="J25" s="105">
        <v>10</v>
      </c>
      <c r="K25" s="105">
        <v>7</v>
      </c>
      <c r="L25" s="105">
        <v>6</v>
      </c>
      <c r="M25" s="106">
        <v>10</v>
      </c>
      <c r="N25" s="107"/>
    </row>
    <row r="26" spans="2:14">
      <c r="B26" s="103" t="s">
        <v>64</v>
      </c>
      <c r="C26" s="104">
        <v>0</v>
      </c>
      <c r="D26" s="105">
        <v>0</v>
      </c>
      <c r="E26" s="105">
        <v>0</v>
      </c>
      <c r="F26" s="105">
        <v>0</v>
      </c>
      <c r="G26" s="105">
        <v>1</v>
      </c>
      <c r="H26" s="105">
        <v>3</v>
      </c>
      <c r="I26" s="105">
        <v>4</v>
      </c>
      <c r="J26" s="105">
        <v>6</v>
      </c>
      <c r="K26" s="105">
        <v>3</v>
      </c>
      <c r="L26" s="105">
        <v>3</v>
      </c>
      <c r="M26" s="106">
        <v>12</v>
      </c>
      <c r="N26" s="107"/>
    </row>
    <row r="27" spans="2:14">
      <c r="B27" s="103" t="s">
        <v>54</v>
      </c>
      <c r="C27" s="104">
        <v>6</v>
      </c>
      <c r="D27" s="105">
        <v>3</v>
      </c>
      <c r="E27" s="105">
        <v>6</v>
      </c>
      <c r="F27" s="105">
        <v>6</v>
      </c>
      <c r="G27" s="105">
        <v>8</v>
      </c>
      <c r="H27" s="105">
        <v>9</v>
      </c>
      <c r="I27" s="105">
        <v>10</v>
      </c>
      <c r="J27" s="105">
        <v>11</v>
      </c>
      <c r="K27" s="105">
        <v>9</v>
      </c>
      <c r="L27" s="105">
        <v>2</v>
      </c>
      <c r="M27" s="106">
        <v>17</v>
      </c>
      <c r="N27" s="107"/>
    </row>
    <row r="28" spans="2:14">
      <c r="B28" s="103" t="s">
        <v>245</v>
      </c>
      <c r="C28" s="104">
        <v>2</v>
      </c>
      <c r="D28" s="105">
        <v>1</v>
      </c>
      <c r="E28" s="105">
        <v>2</v>
      </c>
      <c r="F28" s="105">
        <v>4</v>
      </c>
      <c r="G28" s="105">
        <v>4</v>
      </c>
      <c r="H28" s="105">
        <v>4</v>
      </c>
      <c r="I28" s="105">
        <v>7</v>
      </c>
      <c r="J28" s="105">
        <v>10</v>
      </c>
      <c r="K28" s="105">
        <v>6</v>
      </c>
      <c r="L28" s="105">
        <v>1</v>
      </c>
      <c r="M28" s="106">
        <v>12</v>
      </c>
      <c r="N28" s="107"/>
    </row>
    <row r="29" spans="2:14">
      <c r="B29" s="103" t="s">
        <v>188</v>
      </c>
      <c r="C29" s="104">
        <v>3</v>
      </c>
      <c r="D29" s="105">
        <v>3</v>
      </c>
      <c r="E29" s="105">
        <v>1</v>
      </c>
      <c r="F29" s="105">
        <v>4</v>
      </c>
      <c r="G29" s="105">
        <v>6</v>
      </c>
      <c r="H29" s="105">
        <v>6</v>
      </c>
      <c r="I29" s="105">
        <v>6</v>
      </c>
      <c r="J29" s="105">
        <v>8</v>
      </c>
      <c r="K29" s="105">
        <v>5</v>
      </c>
      <c r="L29" s="105">
        <v>1</v>
      </c>
      <c r="M29" s="106">
        <v>11</v>
      </c>
      <c r="N29" s="107"/>
    </row>
    <row r="30" spans="2:14">
      <c r="B30" s="109" t="s">
        <v>56</v>
      </c>
      <c r="C30" s="110">
        <v>0</v>
      </c>
      <c r="D30" s="111">
        <v>1</v>
      </c>
      <c r="E30" s="111">
        <v>2</v>
      </c>
      <c r="F30" s="111" t="s">
        <v>29</v>
      </c>
      <c r="G30" s="111">
        <v>0</v>
      </c>
      <c r="H30" s="111">
        <v>7</v>
      </c>
      <c r="I30" s="111">
        <v>8</v>
      </c>
      <c r="J30" s="111">
        <v>5</v>
      </c>
      <c r="K30" s="111">
        <v>6</v>
      </c>
      <c r="L30" s="111">
        <v>1</v>
      </c>
      <c r="M30" s="112" t="s">
        <v>29</v>
      </c>
      <c r="N30" s="107"/>
    </row>
    <row r="31" spans="2:14">
      <c r="B31" s="6" t="s">
        <v>246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113"/>
    </row>
    <row r="32" spans="2:1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13"/>
    </row>
    <row r="33" spans="2:1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113"/>
    </row>
    <row r="34" spans="2:1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113"/>
    </row>
    <row r="35" spans="2:1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13"/>
    </row>
    <row r="36" spans="2:1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113"/>
    </row>
    <row r="37" spans="2:1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113"/>
    </row>
    <row r="38" spans="2:1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13"/>
    </row>
    <row r="39" spans="2:1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113"/>
    </row>
    <row r="40" spans="2:1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113"/>
    </row>
    <row r="41" spans="2:1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113"/>
    </row>
    <row r="42" spans="2:1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113"/>
    </row>
    <row r="43" spans="2:1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113"/>
    </row>
    <row r="44" spans="2:1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113"/>
    </row>
    <row r="45" spans="2:1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113"/>
    </row>
    <row r="46" spans="2:1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113"/>
    </row>
    <row r="47" spans="2:1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113"/>
    </row>
    <row r="48" spans="2:1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113"/>
    </row>
    <row r="49" spans="2:1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113"/>
    </row>
    <row r="50" spans="2:1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2:1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2:1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2:1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2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2:1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2:1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2:1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2:1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2:1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2:1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2:1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2:1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2:1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2:1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2:1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2:1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2:1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2:1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2:1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2:1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2:1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2:1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2:1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2:1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2:1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2:1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2:1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2:1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2:1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2:1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2:1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2:1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2:1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2:1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2:1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2:1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2:1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2:1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2:1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2:1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2:1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2:1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2:1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2:1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2:1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</row>
    <row r="96" spans="2:1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</row>
    <row r="97" spans="2:1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2:1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2:1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2:1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2:1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2:1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</row>
    <row r="103" spans="2:1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2:1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2:1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</row>
    <row r="106" spans="2:1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2:1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2:1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2:1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2:1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2:1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2:1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</row>
  </sheetData>
  <pageMargins left="0.93" right="0.23" top="0.91" bottom="1" header="0.511811024" footer="0.511811024"/>
  <pageSetup orientation="landscape" r:id="rId1"/>
  <headerFooter alignWithMargins="0"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2"/>
  <sheetViews>
    <sheetView showGridLines="0" zoomScale="75" workbookViewId="0">
      <selection activeCell="A2" sqref="A2"/>
    </sheetView>
  </sheetViews>
  <sheetFormatPr baseColWidth="10" defaultRowHeight="15.6"/>
  <cols>
    <col min="1" max="1" width="6.6640625" style="1" customWidth="1"/>
    <col min="2" max="2" width="14.44140625" style="1" customWidth="1"/>
    <col min="3" max="5" width="18.5546875" style="1" customWidth="1"/>
    <col min="6" max="6" width="14.6640625" style="1" customWidth="1"/>
    <col min="7" max="7" width="18.5546875" style="1" customWidth="1"/>
    <col min="8" max="16384" width="11.5546875" style="1"/>
  </cols>
  <sheetData>
    <row r="3" spans="1:7">
      <c r="A3" s="3" t="s">
        <v>247</v>
      </c>
      <c r="B3" s="3" t="s">
        <v>248</v>
      </c>
      <c r="E3" s="6"/>
      <c r="F3" s="6"/>
      <c r="G3" s="6"/>
    </row>
    <row r="4" spans="1:7" ht="18">
      <c r="A4" s="3"/>
      <c r="B4" s="3" t="s">
        <v>285</v>
      </c>
      <c r="E4" s="6"/>
      <c r="F4" s="6"/>
      <c r="G4" s="6"/>
    </row>
    <row r="5" spans="1:7">
      <c r="B5" s="3"/>
    </row>
    <row r="6" spans="1:7" s="92" customFormat="1" ht="21.6" customHeight="1">
      <c r="B6" s="101"/>
      <c r="C6" s="101" t="s">
        <v>249</v>
      </c>
      <c r="D6" s="101" t="s">
        <v>249</v>
      </c>
      <c r="E6" s="101" t="s">
        <v>250</v>
      </c>
      <c r="F6" s="101" t="s">
        <v>251</v>
      </c>
      <c r="G6" s="100"/>
    </row>
    <row r="7" spans="1:7" s="92" customFormat="1" ht="22.95" customHeight="1">
      <c r="B7" s="114" t="s">
        <v>176</v>
      </c>
      <c r="C7" s="114" t="s">
        <v>252</v>
      </c>
      <c r="D7" s="114" t="s">
        <v>253</v>
      </c>
      <c r="E7" s="114" t="s">
        <v>254</v>
      </c>
      <c r="F7" s="114" t="s">
        <v>255</v>
      </c>
      <c r="G7" s="100"/>
    </row>
    <row r="8" spans="1:7">
      <c r="B8" s="56">
        <v>1980</v>
      </c>
      <c r="C8" s="56">
        <v>6.21</v>
      </c>
      <c r="D8" s="56">
        <v>0.14000000000000001</v>
      </c>
      <c r="E8" s="115">
        <v>0.1</v>
      </c>
      <c r="F8" s="115"/>
    </row>
    <row r="9" spans="1:7">
      <c r="B9" s="56">
        <v>1981</v>
      </c>
      <c r="C9" s="56">
        <v>6.57</v>
      </c>
      <c r="D9" s="56">
        <v>0.13</v>
      </c>
      <c r="E9" s="115">
        <v>0.1</v>
      </c>
      <c r="F9" s="115"/>
    </row>
    <row r="10" spans="1:7">
      <c r="B10" s="56">
        <v>1982</v>
      </c>
      <c r="C10" s="56">
        <v>8.14</v>
      </c>
      <c r="D10" s="56">
        <v>0.11</v>
      </c>
      <c r="E10" s="56">
        <v>0.08</v>
      </c>
      <c r="F10" s="56"/>
    </row>
    <row r="11" spans="1:7">
      <c r="B11" s="56">
        <v>1983</v>
      </c>
      <c r="C11" s="56">
        <v>4.8600000000000003</v>
      </c>
      <c r="D11" s="56">
        <v>0.17</v>
      </c>
      <c r="E11" s="116">
        <v>0.1</v>
      </c>
      <c r="F11" s="116"/>
    </row>
    <row r="12" spans="1:7">
      <c r="B12" s="56">
        <v>1984</v>
      </c>
      <c r="C12" s="56">
        <v>5.24</v>
      </c>
      <c r="D12" s="56">
        <v>0.16</v>
      </c>
      <c r="E12" s="56">
        <v>0.09</v>
      </c>
      <c r="F12" s="56"/>
    </row>
    <row r="13" spans="1:7">
      <c r="B13" s="56">
        <v>1985</v>
      </c>
      <c r="C13" s="56">
        <v>5.32</v>
      </c>
      <c r="D13" s="56">
        <v>0.16</v>
      </c>
      <c r="E13" s="56">
        <v>0.08</v>
      </c>
      <c r="F13" s="56"/>
    </row>
    <row r="14" spans="1:7">
      <c r="B14" s="56">
        <v>1986</v>
      </c>
      <c r="C14" s="56">
        <v>4.88</v>
      </c>
      <c r="D14" s="56">
        <v>0.17</v>
      </c>
      <c r="E14" s="56">
        <v>0.08</v>
      </c>
      <c r="F14" s="56"/>
    </row>
    <row r="15" spans="1:7">
      <c r="B15" s="56">
        <v>1987</v>
      </c>
      <c r="C15" s="56">
        <v>4.7300000000000004</v>
      </c>
      <c r="D15" s="56">
        <v>0.17</v>
      </c>
      <c r="E15" s="116">
        <v>0.1</v>
      </c>
      <c r="F15" s="116"/>
    </row>
    <row r="16" spans="1:7">
      <c r="B16" s="56">
        <v>1988</v>
      </c>
      <c r="C16" s="56">
        <v>5.75</v>
      </c>
      <c r="D16" s="56">
        <v>0.15</v>
      </c>
      <c r="E16" s="56">
        <v>0.08</v>
      </c>
      <c r="F16" s="56"/>
    </row>
    <row r="17" spans="2:6">
      <c r="B17" s="56">
        <v>1989</v>
      </c>
      <c r="C17" s="56">
        <v>5.04</v>
      </c>
      <c r="D17" s="56">
        <v>0.17</v>
      </c>
      <c r="E17" s="56">
        <v>0.09</v>
      </c>
      <c r="F17" s="56"/>
    </row>
    <row r="18" spans="2:6">
      <c r="B18" s="56">
        <v>1990</v>
      </c>
      <c r="C18" s="56">
        <v>6.66</v>
      </c>
      <c r="D18" s="56">
        <v>0.13</v>
      </c>
      <c r="E18" s="56">
        <v>0.08</v>
      </c>
      <c r="F18" s="56"/>
    </row>
    <row r="19" spans="2:6">
      <c r="B19" s="56">
        <v>1991</v>
      </c>
      <c r="C19" s="56">
        <v>8.35</v>
      </c>
      <c r="D19" s="56">
        <v>0.11</v>
      </c>
      <c r="E19" s="56">
        <v>7.0000000000000007E-2</v>
      </c>
      <c r="F19" s="56"/>
    </row>
    <row r="20" spans="2:6">
      <c r="B20" s="56">
        <v>1992</v>
      </c>
      <c r="C20" s="56">
        <v>12.62</v>
      </c>
      <c r="D20" s="56">
        <v>7.0000000000000007E-2</v>
      </c>
      <c r="E20" s="56">
        <v>7.0000000000000007E-2</v>
      </c>
      <c r="F20" s="56">
        <v>0.56000000000000005</v>
      </c>
    </row>
    <row r="21" spans="2:6">
      <c r="B21" s="56">
        <v>1993</v>
      </c>
      <c r="C21" s="56">
        <v>13.85</v>
      </c>
      <c r="D21" s="56">
        <v>7.0000000000000007E-2</v>
      </c>
      <c r="E21" s="56">
        <v>0.06</v>
      </c>
      <c r="F21" s="56">
        <v>0.43</v>
      </c>
    </row>
    <row r="22" spans="2:6">
      <c r="B22" s="56">
        <v>1994</v>
      </c>
      <c r="C22" s="56">
        <v>18.97</v>
      </c>
      <c r="D22" s="56">
        <v>0.05</v>
      </c>
      <c r="E22" s="56">
        <v>0.06</v>
      </c>
      <c r="F22" s="56">
        <v>0.34</v>
      </c>
    </row>
    <row r="23" spans="2:6">
      <c r="B23" s="56">
        <v>1995</v>
      </c>
      <c r="C23" s="56">
        <v>11.48</v>
      </c>
      <c r="D23" s="56">
        <v>0.08</v>
      </c>
      <c r="E23" s="56">
        <v>0.05</v>
      </c>
      <c r="F23" s="56">
        <v>1.1399999999999999</v>
      </c>
    </row>
    <row r="24" spans="2:6">
      <c r="B24" s="56">
        <v>1996</v>
      </c>
      <c r="C24" s="56">
        <v>16.489999999999998</v>
      </c>
      <c r="D24" s="56">
        <v>0.06</v>
      </c>
      <c r="E24" s="56">
        <v>0.04</v>
      </c>
      <c r="F24" s="56"/>
    </row>
    <row r="25" spans="2:6">
      <c r="B25" s="54">
        <v>1997</v>
      </c>
      <c r="C25" s="54">
        <v>24.07</v>
      </c>
      <c r="D25" s="54">
        <v>0.04</v>
      </c>
      <c r="E25" s="54">
        <v>0.04</v>
      </c>
      <c r="F25" s="54"/>
    </row>
    <row r="26" spans="2:6" ht="14.4" customHeight="1">
      <c r="B26" s="1" t="s">
        <v>256</v>
      </c>
    </row>
    <row r="27" spans="2:6" ht="16.2" customHeight="1">
      <c r="B27" s="1" t="s">
        <v>257</v>
      </c>
    </row>
    <row r="28" spans="2:6" ht="16.2" customHeight="1">
      <c r="B28" s="1" t="s">
        <v>258</v>
      </c>
    </row>
    <row r="29" spans="2:6" ht="16.2" customHeight="1">
      <c r="B29" s="1" t="s">
        <v>259</v>
      </c>
    </row>
    <row r="30" spans="2:6" ht="16.2" customHeight="1">
      <c r="B30" s="1" t="s">
        <v>260</v>
      </c>
    </row>
    <row r="31" spans="2:6" ht="16.2" customHeight="1">
      <c r="B31" s="74"/>
    </row>
    <row r="32" spans="2:6" ht="16.2" customHeight="1">
      <c r="B32" s="1" t="s">
        <v>181</v>
      </c>
    </row>
  </sheetData>
  <pageMargins left="1.58" right="0.23" top="0.8" bottom="1" header="0.511811024" footer="0.511811024"/>
  <pageSetup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5"/>
  <sheetViews>
    <sheetView showGridLines="0" topLeftCell="A81" zoomScale="75" workbookViewId="0">
      <selection activeCell="A2" sqref="A2"/>
    </sheetView>
  </sheetViews>
  <sheetFormatPr baseColWidth="10" defaultRowHeight="15.6"/>
  <cols>
    <col min="1" max="1" width="6.5546875" style="1" customWidth="1"/>
    <col min="2" max="2" width="18.6640625" style="1" customWidth="1"/>
    <col min="3" max="10" width="9.33203125" style="1" customWidth="1"/>
    <col min="11" max="11" width="11.6640625" style="1" bestFit="1" customWidth="1"/>
    <col min="12" max="12" width="16" style="1" customWidth="1"/>
    <col min="13" max="16384" width="11.5546875" style="1"/>
  </cols>
  <sheetData>
    <row r="2" spans="1:11">
      <c r="A2" s="3"/>
      <c r="D2" s="6"/>
      <c r="E2" s="6"/>
      <c r="F2" s="6"/>
      <c r="G2" s="6"/>
      <c r="H2" s="6"/>
    </row>
    <row r="3" spans="1:11">
      <c r="D3" s="6"/>
      <c r="E3" s="6"/>
      <c r="F3" s="6"/>
      <c r="G3" s="6"/>
      <c r="H3" s="6"/>
    </row>
    <row r="4" spans="1:11">
      <c r="D4" s="6"/>
      <c r="E4" s="6"/>
      <c r="F4" s="6"/>
      <c r="G4" s="6"/>
      <c r="H4" s="6"/>
    </row>
    <row r="6" spans="1:11" ht="19.95" customHeight="1">
      <c r="A6" s="3" t="s">
        <v>261</v>
      </c>
      <c r="B6" s="3" t="s">
        <v>262</v>
      </c>
    </row>
    <row r="8" spans="1:11" ht="30.6" customHeight="1">
      <c r="B8" s="99" t="s">
        <v>42</v>
      </c>
      <c r="C8" s="16">
        <v>1988</v>
      </c>
      <c r="D8" s="16">
        <v>1989</v>
      </c>
      <c r="E8" s="16">
        <v>1990</v>
      </c>
      <c r="F8" s="16">
        <v>1991</v>
      </c>
      <c r="G8" s="16">
        <v>1992</v>
      </c>
      <c r="H8" s="16">
        <v>1993</v>
      </c>
      <c r="I8" s="16">
        <v>1994</v>
      </c>
      <c r="J8" s="16">
        <v>1995</v>
      </c>
      <c r="K8" s="16" t="s">
        <v>286</v>
      </c>
    </row>
    <row r="9" spans="1:11">
      <c r="B9" s="6" t="s">
        <v>43</v>
      </c>
      <c r="C9" s="30">
        <v>1.6</v>
      </c>
      <c r="D9" s="30">
        <v>1.81</v>
      </c>
      <c r="E9" s="30">
        <v>2.08</v>
      </c>
      <c r="F9" s="30">
        <v>1.89</v>
      </c>
      <c r="G9" s="30">
        <v>1.86</v>
      </c>
      <c r="H9" s="30">
        <v>1.81</v>
      </c>
      <c r="I9" s="30">
        <v>1.82</v>
      </c>
      <c r="J9" s="30">
        <v>1.83</v>
      </c>
      <c r="K9" s="75">
        <v>1.8374999999999999</v>
      </c>
    </row>
    <row r="10" spans="1:11">
      <c r="B10" s="6" t="s">
        <v>235</v>
      </c>
      <c r="C10" s="30">
        <v>2.4900000000000002</v>
      </c>
      <c r="D10" s="30">
        <v>2.73</v>
      </c>
      <c r="E10" s="30">
        <v>3.06</v>
      </c>
      <c r="F10" s="30">
        <v>2.5</v>
      </c>
      <c r="G10" s="30">
        <v>2.58</v>
      </c>
      <c r="H10" s="30">
        <v>2.72</v>
      </c>
      <c r="I10" s="30">
        <v>3.08</v>
      </c>
      <c r="J10" s="30">
        <v>3.27</v>
      </c>
      <c r="K10" s="75">
        <v>2.80375</v>
      </c>
    </row>
    <row r="11" spans="1:11">
      <c r="B11" s="6" t="s">
        <v>263</v>
      </c>
      <c r="C11" s="30">
        <v>13.01</v>
      </c>
      <c r="D11" s="30">
        <v>15.37</v>
      </c>
      <c r="E11" s="30">
        <v>18.47</v>
      </c>
      <c r="F11" s="30">
        <v>18.010000000000002</v>
      </c>
      <c r="G11" s="30">
        <v>19.2</v>
      </c>
      <c r="H11" s="30">
        <v>19.09</v>
      </c>
      <c r="I11" s="30">
        <v>23.11</v>
      </c>
      <c r="J11" s="30">
        <v>28.76</v>
      </c>
      <c r="K11" s="75">
        <v>19.377500000000001</v>
      </c>
    </row>
    <row r="12" spans="1:11">
      <c r="B12" s="6" t="s">
        <v>237</v>
      </c>
      <c r="C12" s="30">
        <v>41.37</v>
      </c>
      <c r="D12" s="30">
        <v>41.53</v>
      </c>
      <c r="E12" s="30">
        <v>46.75</v>
      </c>
      <c r="F12" s="30">
        <v>56.8</v>
      </c>
      <c r="G12" s="30">
        <v>55.92</v>
      </c>
      <c r="H12" s="30">
        <v>46.52</v>
      </c>
      <c r="I12" s="30">
        <v>57</v>
      </c>
      <c r="J12" s="30">
        <v>61.98</v>
      </c>
      <c r="K12" s="75">
        <v>50.983750000000001</v>
      </c>
    </row>
    <row r="13" spans="1:11">
      <c r="B13" s="6" t="s">
        <v>46</v>
      </c>
      <c r="C13" s="30">
        <v>10.41</v>
      </c>
      <c r="D13" s="30">
        <v>10.58</v>
      </c>
      <c r="E13" s="30">
        <v>13.78</v>
      </c>
      <c r="F13" s="30">
        <v>16.079999999999998</v>
      </c>
      <c r="G13" s="30">
        <v>14.22</v>
      </c>
      <c r="H13" s="30">
        <v>11.91</v>
      </c>
      <c r="I13" s="30">
        <v>15.2</v>
      </c>
      <c r="J13" s="30">
        <v>16.440000000000001</v>
      </c>
      <c r="K13" s="75">
        <v>13.577500000000001</v>
      </c>
    </row>
    <row r="14" spans="1:11">
      <c r="B14" s="6" t="s">
        <v>239</v>
      </c>
      <c r="C14" s="30">
        <v>8.26</v>
      </c>
      <c r="D14" s="30">
        <v>8.5399999999999991</v>
      </c>
      <c r="E14" s="30">
        <v>26.95</v>
      </c>
      <c r="F14" s="30">
        <v>32.01</v>
      </c>
      <c r="G14" s="30">
        <v>31.17</v>
      </c>
      <c r="H14" s="30">
        <v>33.159999999999997</v>
      </c>
      <c r="I14" s="30">
        <v>33.42</v>
      </c>
      <c r="J14" s="30">
        <v>37.42</v>
      </c>
      <c r="K14" s="75">
        <v>26.366250000000001</v>
      </c>
    </row>
    <row r="15" spans="1:11">
      <c r="B15" s="6" t="s">
        <v>49</v>
      </c>
      <c r="C15" s="30">
        <v>13.32</v>
      </c>
      <c r="D15" s="30">
        <v>13.45</v>
      </c>
      <c r="E15" s="30">
        <v>19.72</v>
      </c>
      <c r="F15" s="30">
        <v>19.87</v>
      </c>
      <c r="G15" s="30">
        <v>22.27</v>
      </c>
      <c r="H15" s="30">
        <v>21.81</v>
      </c>
      <c r="I15" s="30">
        <v>23.94</v>
      </c>
      <c r="J15" s="30">
        <v>26.76</v>
      </c>
      <c r="K15" s="75">
        <v>20.142499999999998</v>
      </c>
    </row>
    <row r="16" spans="1:11">
      <c r="B16" s="6" t="s">
        <v>184</v>
      </c>
      <c r="C16" s="30">
        <v>0.95</v>
      </c>
      <c r="D16" s="30">
        <v>0.96</v>
      </c>
      <c r="E16" s="30">
        <v>0.93</v>
      </c>
      <c r="F16" s="30">
        <v>1</v>
      </c>
      <c r="G16" s="30">
        <v>1.01</v>
      </c>
      <c r="H16" s="30">
        <v>0.89</v>
      </c>
      <c r="I16" s="30">
        <v>0.93</v>
      </c>
      <c r="J16" s="30">
        <v>0.87</v>
      </c>
      <c r="K16" s="75">
        <v>0.9425</v>
      </c>
    </row>
    <row r="17" spans="2:11">
      <c r="B17" s="6" t="s">
        <v>264</v>
      </c>
      <c r="C17" s="30">
        <v>3.79</v>
      </c>
      <c r="D17" s="30">
        <v>4.53</v>
      </c>
      <c r="E17" s="30">
        <v>5.07</v>
      </c>
      <c r="F17" s="30">
        <v>5.21</v>
      </c>
      <c r="G17" s="30">
        <v>6.15</v>
      </c>
      <c r="H17" s="30">
        <v>6.03</v>
      </c>
      <c r="I17" s="30">
        <v>7.3</v>
      </c>
      <c r="J17" s="30">
        <v>9.67</v>
      </c>
      <c r="K17" s="75">
        <v>5.96875</v>
      </c>
    </row>
    <row r="18" spans="2:11">
      <c r="B18" s="6" t="s">
        <v>50</v>
      </c>
      <c r="C18" s="30">
        <v>4.24</v>
      </c>
      <c r="D18" s="30">
        <v>4.6500000000000004</v>
      </c>
      <c r="E18" s="30">
        <v>5.19</v>
      </c>
      <c r="F18" s="30">
        <v>4.96</v>
      </c>
      <c r="G18" s="30">
        <v>5.2</v>
      </c>
      <c r="H18" s="30">
        <v>5.16</v>
      </c>
      <c r="I18" s="30">
        <v>5.54</v>
      </c>
      <c r="J18" s="30">
        <v>5.84</v>
      </c>
      <c r="K18" s="75">
        <v>5.0975000000000001</v>
      </c>
    </row>
    <row r="19" spans="2:11">
      <c r="B19" s="6" t="s">
        <v>62</v>
      </c>
      <c r="C19" s="30">
        <v>35.31</v>
      </c>
      <c r="D19" s="30">
        <v>37.49</v>
      </c>
      <c r="E19" s="30">
        <v>47.24</v>
      </c>
      <c r="F19" s="30" t="s">
        <v>265</v>
      </c>
      <c r="G19" s="30">
        <v>97.19</v>
      </c>
      <c r="H19" s="30">
        <v>99.77</v>
      </c>
      <c r="I19" s="30" t="s">
        <v>265</v>
      </c>
      <c r="J19" s="30">
        <v>103.71</v>
      </c>
      <c r="K19" s="75">
        <v>70.118333333333325</v>
      </c>
    </row>
    <row r="20" spans="2:11">
      <c r="B20" s="6" t="s">
        <v>241</v>
      </c>
      <c r="C20" s="30">
        <v>14.22</v>
      </c>
      <c r="D20" s="30">
        <v>15.17</v>
      </c>
      <c r="E20" s="30">
        <v>17.89</v>
      </c>
      <c r="F20" s="30">
        <v>26.36</v>
      </c>
      <c r="G20" s="30">
        <v>25.56</v>
      </c>
      <c r="H20" s="30">
        <v>26.46</v>
      </c>
      <c r="I20" s="30">
        <v>28.31</v>
      </c>
      <c r="J20" s="30">
        <v>24.83</v>
      </c>
      <c r="K20" s="75">
        <v>22.35</v>
      </c>
    </row>
    <row r="21" spans="2:11">
      <c r="B21" s="6" t="s">
        <v>266</v>
      </c>
      <c r="C21" s="30" t="s">
        <v>265</v>
      </c>
      <c r="D21" s="30" t="s">
        <v>265</v>
      </c>
      <c r="E21" s="30" t="s">
        <v>265</v>
      </c>
      <c r="F21" s="30" t="s">
        <v>265</v>
      </c>
      <c r="G21" s="30">
        <v>6.28</v>
      </c>
      <c r="H21" s="30">
        <v>10.16</v>
      </c>
      <c r="I21" s="30">
        <v>13.63</v>
      </c>
      <c r="J21" s="30">
        <v>17.78</v>
      </c>
      <c r="K21" s="75">
        <v>11.9625</v>
      </c>
    </row>
    <row r="22" spans="2:11">
      <c r="B22" s="6" t="s">
        <v>267</v>
      </c>
      <c r="C22" s="30">
        <v>4.37</v>
      </c>
      <c r="D22" s="30">
        <v>4.75</v>
      </c>
      <c r="E22" s="30">
        <v>5.45</v>
      </c>
      <c r="F22" s="30">
        <v>4.83</v>
      </c>
      <c r="G22" s="30">
        <v>18.43</v>
      </c>
      <c r="H22" s="30">
        <v>45.16</v>
      </c>
      <c r="I22" s="30">
        <v>49.74</v>
      </c>
      <c r="J22" s="30">
        <v>52.36</v>
      </c>
      <c r="K22" s="75">
        <v>23.13625</v>
      </c>
    </row>
    <row r="23" spans="2:11">
      <c r="B23" s="6" t="s">
        <v>268</v>
      </c>
      <c r="C23" s="30">
        <v>6.88</v>
      </c>
      <c r="D23" s="30">
        <v>4.83</v>
      </c>
      <c r="E23" s="30">
        <v>6.65</v>
      </c>
      <c r="F23" s="30">
        <v>2.91</v>
      </c>
      <c r="G23" s="30">
        <v>4.32</v>
      </c>
      <c r="H23" s="30">
        <v>3.29</v>
      </c>
      <c r="I23" s="30">
        <v>4.91</v>
      </c>
      <c r="J23" s="30">
        <v>490.05</v>
      </c>
      <c r="K23" s="75">
        <v>65.48</v>
      </c>
    </row>
    <row r="24" spans="2:11">
      <c r="B24" s="6" t="s">
        <v>51</v>
      </c>
      <c r="C24" s="30" t="s">
        <v>265</v>
      </c>
      <c r="D24" s="30" t="s">
        <v>265</v>
      </c>
      <c r="E24" s="30" t="s">
        <v>265</v>
      </c>
      <c r="F24" s="30" t="s">
        <v>265</v>
      </c>
      <c r="G24" s="30">
        <v>7.16</v>
      </c>
      <c r="H24" s="30">
        <v>7.27</v>
      </c>
      <c r="I24" s="30">
        <v>7.35</v>
      </c>
      <c r="J24" s="30" t="s">
        <v>61</v>
      </c>
      <c r="K24" s="75">
        <v>7.26</v>
      </c>
    </row>
    <row r="25" spans="2:11">
      <c r="B25" s="6" t="s">
        <v>242</v>
      </c>
      <c r="C25" s="30">
        <v>0.12</v>
      </c>
      <c r="D25" s="30">
        <v>0.13</v>
      </c>
      <c r="E25" s="30">
        <v>0.13</v>
      </c>
      <c r="F25" s="30">
        <v>0.13</v>
      </c>
      <c r="G25" s="30">
        <v>0.14000000000000001</v>
      </c>
      <c r="H25" s="30">
        <v>0.14000000000000001</v>
      </c>
      <c r="I25" s="30">
        <v>0.16</v>
      </c>
      <c r="J25" s="30">
        <v>0.16</v>
      </c>
      <c r="K25" s="75">
        <v>0.13875000000000001</v>
      </c>
    </row>
    <row r="26" spans="2:11">
      <c r="B26" s="6" t="s">
        <v>243</v>
      </c>
      <c r="C26" s="30" t="s">
        <v>265</v>
      </c>
      <c r="D26" s="30" t="s">
        <v>265</v>
      </c>
      <c r="E26" s="30" t="s">
        <v>265</v>
      </c>
      <c r="F26" s="30" t="s">
        <v>265</v>
      </c>
      <c r="G26" s="30" t="s">
        <v>265</v>
      </c>
      <c r="H26" s="30" t="s">
        <v>265</v>
      </c>
      <c r="I26" s="30" t="s">
        <v>265</v>
      </c>
      <c r="J26" s="30" t="s">
        <v>61</v>
      </c>
      <c r="K26" s="75">
        <v>0</v>
      </c>
    </row>
    <row r="27" spans="2:11">
      <c r="B27" s="7" t="s">
        <v>53</v>
      </c>
      <c r="C27" s="30">
        <v>5.75</v>
      </c>
      <c r="D27" s="30">
        <v>5.04</v>
      </c>
      <c r="E27" s="30">
        <v>6.66</v>
      </c>
      <c r="F27" s="30">
        <v>8.35</v>
      </c>
      <c r="G27" s="30">
        <v>12.62</v>
      </c>
      <c r="H27" s="30">
        <v>13.85</v>
      </c>
      <c r="I27" s="30">
        <v>18.97</v>
      </c>
      <c r="J27" s="30">
        <v>11.48</v>
      </c>
      <c r="K27" s="75">
        <v>10.34</v>
      </c>
    </row>
    <row r="28" spans="2:11">
      <c r="B28" s="6" t="s">
        <v>269</v>
      </c>
      <c r="C28" s="30">
        <v>9.44</v>
      </c>
      <c r="D28" s="30">
        <v>8.86</v>
      </c>
      <c r="E28" s="30">
        <v>12.11</v>
      </c>
      <c r="F28" s="30">
        <v>12.37</v>
      </c>
      <c r="G28" s="30">
        <v>13.65</v>
      </c>
      <c r="H28" s="30">
        <v>13.41</v>
      </c>
      <c r="I28" s="30">
        <v>16.579999999999998</v>
      </c>
      <c r="J28" s="30">
        <v>18.61</v>
      </c>
      <c r="K28" s="75">
        <v>13.12875</v>
      </c>
    </row>
    <row r="29" spans="2:11">
      <c r="B29" s="6" t="s">
        <v>270</v>
      </c>
      <c r="C29" s="30">
        <v>4.51</v>
      </c>
      <c r="D29" s="30">
        <v>4.54</v>
      </c>
      <c r="E29" s="30">
        <v>4.82</v>
      </c>
      <c r="F29" s="30">
        <v>3.61</v>
      </c>
      <c r="G29" s="30">
        <v>3.41</v>
      </c>
      <c r="H29" s="30">
        <v>9.0399999999999991</v>
      </c>
      <c r="I29" s="30">
        <v>12.59</v>
      </c>
      <c r="J29" s="30">
        <v>14.76</v>
      </c>
      <c r="K29" s="75">
        <v>7.16</v>
      </c>
    </row>
    <row r="30" spans="2:11">
      <c r="B30" s="6" t="s">
        <v>64</v>
      </c>
      <c r="C30" s="30">
        <v>44.63</v>
      </c>
      <c r="D30" s="30">
        <v>38.5</v>
      </c>
      <c r="E30" s="30">
        <v>35.06</v>
      </c>
      <c r="F30" s="30">
        <v>33.85</v>
      </c>
      <c r="G30" s="30">
        <v>183.58</v>
      </c>
      <c r="H30" s="30">
        <v>396.94</v>
      </c>
      <c r="I30" s="30">
        <v>396.85</v>
      </c>
      <c r="J30" s="30">
        <v>552.05999999999995</v>
      </c>
      <c r="K30" s="75">
        <v>210.18375</v>
      </c>
    </row>
    <row r="31" spans="2:11">
      <c r="B31" s="6" t="s">
        <v>54</v>
      </c>
      <c r="C31" s="30">
        <v>2.85</v>
      </c>
      <c r="D31" s="30">
        <v>3.25</v>
      </c>
      <c r="E31" s="30">
        <v>3.67</v>
      </c>
      <c r="F31" s="30">
        <v>3.53</v>
      </c>
      <c r="G31" s="30">
        <v>3.73</v>
      </c>
      <c r="H31" s="30">
        <v>3.77</v>
      </c>
      <c r="I31" s="30">
        <v>4.04</v>
      </c>
      <c r="J31" s="30">
        <v>4.1900000000000004</v>
      </c>
      <c r="K31" s="75">
        <v>3.6287500000000001</v>
      </c>
    </row>
    <row r="32" spans="2:11">
      <c r="B32" s="6" t="s">
        <v>271</v>
      </c>
      <c r="C32" s="30" t="s">
        <v>265</v>
      </c>
      <c r="D32" s="30" t="s">
        <v>265</v>
      </c>
      <c r="E32" s="30" t="s">
        <v>265</v>
      </c>
      <c r="F32" s="30" t="s">
        <v>265</v>
      </c>
      <c r="G32" s="30">
        <v>3.91</v>
      </c>
      <c r="H32" s="30">
        <v>12.2</v>
      </c>
      <c r="I32" s="30">
        <v>22.58</v>
      </c>
      <c r="J32" s="30">
        <v>30.91</v>
      </c>
      <c r="K32" s="75">
        <v>17.399999999999999</v>
      </c>
    </row>
    <row r="33" spans="1:11">
      <c r="B33" s="6" t="s">
        <v>245</v>
      </c>
      <c r="C33" s="30">
        <v>10.26</v>
      </c>
      <c r="D33" s="30">
        <v>11.94</v>
      </c>
      <c r="E33" s="30">
        <v>13.52</v>
      </c>
      <c r="F33" s="30">
        <v>12.78</v>
      </c>
      <c r="G33" s="30">
        <v>12.93</v>
      </c>
      <c r="H33" s="30">
        <v>11.5</v>
      </c>
      <c r="I33" s="30">
        <v>11.99</v>
      </c>
      <c r="J33" s="30">
        <v>12.86</v>
      </c>
      <c r="K33" s="75">
        <v>12.2225</v>
      </c>
    </row>
    <row r="34" spans="1:11">
      <c r="B34" s="6" t="s">
        <v>188</v>
      </c>
      <c r="C34" s="30">
        <v>9</v>
      </c>
      <c r="D34" s="30">
        <v>9.77</v>
      </c>
      <c r="E34" s="30">
        <v>11.65</v>
      </c>
      <c r="F34" s="30">
        <v>13.12</v>
      </c>
      <c r="G34" s="30">
        <v>13.12</v>
      </c>
      <c r="H34" s="30">
        <v>13.53</v>
      </c>
      <c r="I34" s="30">
        <v>14.63</v>
      </c>
      <c r="J34" s="30">
        <v>16.52</v>
      </c>
      <c r="K34" s="75">
        <v>12.6675</v>
      </c>
    </row>
    <row r="35" spans="1:11">
      <c r="B35" s="11" t="s">
        <v>272</v>
      </c>
      <c r="C35" s="117">
        <v>4.88</v>
      </c>
      <c r="D35" s="117">
        <v>5.47</v>
      </c>
      <c r="E35" s="117">
        <v>7.9</v>
      </c>
      <c r="F35" s="117">
        <v>7.14</v>
      </c>
      <c r="G35" s="117">
        <v>5.62</v>
      </c>
      <c r="H35" s="117">
        <v>6.25</v>
      </c>
      <c r="I35" s="117">
        <v>8.0500000000000007</v>
      </c>
      <c r="J35" s="117">
        <v>7.31</v>
      </c>
      <c r="K35" s="50">
        <v>6.5774999999999997</v>
      </c>
    </row>
    <row r="36" spans="1:11" ht="17.399999999999999" customHeight="1">
      <c r="B36" s="6" t="s">
        <v>273</v>
      </c>
      <c r="C36" s="30"/>
      <c r="D36" s="30"/>
      <c r="E36" s="30"/>
      <c r="F36" s="30"/>
      <c r="G36" s="30"/>
      <c r="H36" s="30"/>
      <c r="I36" s="30"/>
      <c r="J36" s="30"/>
      <c r="K36" s="30"/>
    </row>
    <row r="37" spans="1:11" ht="17.399999999999999" customHeight="1">
      <c r="B37" s="6" t="s">
        <v>274</v>
      </c>
      <c r="C37" s="30"/>
      <c r="D37" s="30"/>
      <c r="E37" s="30"/>
      <c r="F37" s="30"/>
      <c r="G37" s="30"/>
      <c r="H37" s="30"/>
      <c r="I37" s="30"/>
      <c r="J37" s="30"/>
      <c r="K37" s="30"/>
    </row>
    <row r="38" spans="1:11" ht="17.399999999999999" customHeight="1">
      <c r="B38" s="6" t="s">
        <v>275</v>
      </c>
      <c r="C38" s="30"/>
      <c r="D38" s="30"/>
      <c r="E38" s="30"/>
      <c r="F38" s="30"/>
      <c r="G38" s="30"/>
      <c r="H38" s="30"/>
      <c r="I38" s="30"/>
      <c r="J38" s="30"/>
      <c r="K38" s="30"/>
    </row>
    <row r="39" spans="1:11" ht="17.399999999999999" customHeight="1">
      <c r="B39" s="1" t="s">
        <v>276</v>
      </c>
    </row>
    <row r="45" spans="1:11">
      <c r="A45" s="3" t="s">
        <v>277</v>
      </c>
      <c r="B45" s="3" t="s">
        <v>278</v>
      </c>
    </row>
    <row r="47" spans="1:11" ht="18" customHeight="1">
      <c r="B47" s="99" t="s">
        <v>42</v>
      </c>
      <c r="C47" s="16">
        <v>1988</v>
      </c>
      <c r="D47" s="16">
        <v>1989</v>
      </c>
      <c r="E47" s="16">
        <v>1990</v>
      </c>
      <c r="F47" s="16">
        <v>1991</v>
      </c>
      <c r="G47" s="16">
        <v>1992</v>
      </c>
      <c r="H47" s="16">
        <v>1993</v>
      </c>
      <c r="I47" s="16">
        <v>1994</v>
      </c>
      <c r="J47" s="16">
        <v>1995</v>
      </c>
      <c r="K47" s="16" t="s">
        <v>286</v>
      </c>
    </row>
    <row r="48" spans="1:11">
      <c r="B48" s="6" t="s">
        <v>43</v>
      </c>
      <c r="C48" s="118">
        <v>5.3</v>
      </c>
      <c r="D48" s="118">
        <v>5.0999999999999996</v>
      </c>
      <c r="E48" s="118">
        <v>4.9000000000000004</v>
      </c>
      <c r="F48" s="118">
        <v>4.0999999999999996</v>
      </c>
      <c r="G48" s="118">
        <v>4.3</v>
      </c>
      <c r="H48" s="118">
        <v>4.4000000000000004</v>
      </c>
      <c r="I48" s="118">
        <v>4.5999999999999996</v>
      </c>
      <c r="J48" s="118">
        <v>4.7</v>
      </c>
      <c r="K48" s="75">
        <v>4.6749999999999998</v>
      </c>
    </row>
    <row r="49" spans="2:11">
      <c r="B49" s="6" t="s">
        <v>235</v>
      </c>
      <c r="C49" s="118">
        <v>3.8</v>
      </c>
      <c r="D49" s="118">
        <v>3.8</v>
      </c>
      <c r="E49" s="118">
        <v>3.7</v>
      </c>
      <c r="F49" s="118">
        <v>4.5</v>
      </c>
      <c r="G49" s="118">
        <v>4.5</v>
      </c>
      <c r="H49" s="118">
        <v>4.5999999999999996</v>
      </c>
      <c r="I49" s="118">
        <v>4.7</v>
      </c>
      <c r="J49" s="118">
        <v>4.8</v>
      </c>
      <c r="K49" s="75">
        <v>4.3</v>
      </c>
    </row>
    <row r="50" spans="2:11">
      <c r="B50" s="6" t="s">
        <v>263</v>
      </c>
      <c r="C50" s="118">
        <v>3</v>
      </c>
      <c r="D50" s="118">
        <v>2.9</v>
      </c>
      <c r="E50" s="118">
        <v>2.7</v>
      </c>
      <c r="F50" s="118">
        <v>2.7</v>
      </c>
      <c r="G50" s="118">
        <v>2.7</v>
      </c>
      <c r="H50" s="118">
        <v>2.8</v>
      </c>
      <c r="I50" s="118">
        <v>2.5</v>
      </c>
      <c r="J50" s="118">
        <v>2.2000000000000002</v>
      </c>
      <c r="K50" s="75">
        <v>2.6875</v>
      </c>
    </row>
    <row r="51" spans="2:11">
      <c r="B51" s="6" t="s">
        <v>237</v>
      </c>
      <c r="C51" s="118">
        <v>0.8</v>
      </c>
      <c r="D51" s="118">
        <v>0.9</v>
      </c>
      <c r="E51" s="118">
        <v>0.9</v>
      </c>
      <c r="F51" s="118">
        <v>0.7</v>
      </c>
      <c r="G51" s="118">
        <v>0.8</v>
      </c>
      <c r="H51" s="118">
        <v>1</v>
      </c>
      <c r="I51" s="118">
        <v>0.8</v>
      </c>
      <c r="J51" s="118">
        <v>0.8</v>
      </c>
      <c r="K51" s="75">
        <v>0.83750000000000002</v>
      </c>
    </row>
    <row r="52" spans="2:11">
      <c r="B52" s="6" t="s">
        <v>46</v>
      </c>
      <c r="C52" s="118">
        <v>1.1000000000000001</v>
      </c>
      <c r="D52" s="118">
        <v>1.1000000000000001</v>
      </c>
      <c r="E52" s="118">
        <v>0.9</v>
      </c>
      <c r="F52" s="118">
        <v>0.8</v>
      </c>
      <c r="G52" s="118">
        <v>1</v>
      </c>
      <c r="H52" s="118">
        <v>1.3</v>
      </c>
      <c r="I52" s="118">
        <v>0.9</v>
      </c>
      <c r="J52" s="118">
        <v>0.8</v>
      </c>
      <c r="K52" s="75">
        <v>0.98750000000000004</v>
      </c>
    </row>
    <row r="53" spans="2:11">
      <c r="B53" s="6" t="s">
        <v>239</v>
      </c>
      <c r="C53" s="118">
        <v>2.2999999999999998</v>
      </c>
      <c r="D53" s="118">
        <v>2.2000000000000002</v>
      </c>
      <c r="E53" s="118">
        <v>2.5</v>
      </c>
      <c r="F53" s="118">
        <v>2.1</v>
      </c>
      <c r="G53" s="118">
        <v>2.4</v>
      </c>
      <c r="H53" s="118">
        <v>2.2999999999999998</v>
      </c>
      <c r="I53" s="118">
        <v>2.5</v>
      </c>
      <c r="J53" s="118">
        <v>2.4</v>
      </c>
      <c r="K53" s="75">
        <v>2.3374999999999999</v>
      </c>
    </row>
    <row r="54" spans="2:11">
      <c r="B54" s="6" t="s">
        <v>49</v>
      </c>
      <c r="C54" s="118">
        <v>0.5</v>
      </c>
      <c r="D54" s="118">
        <v>0.5</v>
      </c>
      <c r="E54" s="118">
        <v>0.6</v>
      </c>
      <c r="F54" s="118">
        <v>0.6</v>
      </c>
      <c r="G54" s="118">
        <v>0.5</v>
      </c>
      <c r="H54" s="118">
        <v>0.6</v>
      </c>
      <c r="I54" s="118">
        <v>0.6</v>
      </c>
      <c r="J54" s="118">
        <v>0.5</v>
      </c>
      <c r="K54" s="75">
        <v>0.55000000000000004</v>
      </c>
    </row>
    <row r="55" spans="2:11">
      <c r="B55" s="6" t="s">
        <v>184</v>
      </c>
      <c r="C55" s="118">
        <v>3.1</v>
      </c>
      <c r="D55" s="118">
        <v>3.3</v>
      </c>
      <c r="E55" s="118">
        <v>3.6</v>
      </c>
      <c r="F55" s="118">
        <v>3.5</v>
      </c>
      <c r="G55" s="118">
        <v>3.6</v>
      </c>
      <c r="H55" s="118">
        <v>3.9</v>
      </c>
      <c r="I55" s="118">
        <v>4.0999999999999996</v>
      </c>
      <c r="J55" s="118">
        <v>4.7</v>
      </c>
      <c r="K55" s="75">
        <v>3.7250000000000001</v>
      </c>
    </row>
    <row r="56" spans="2:11">
      <c r="B56" s="6" t="s">
        <v>264</v>
      </c>
      <c r="C56" s="118">
        <v>4</v>
      </c>
      <c r="D56" s="118">
        <v>3.9</v>
      </c>
      <c r="E56" s="118">
        <v>4.0999999999999996</v>
      </c>
      <c r="F56" s="118">
        <v>4.3</v>
      </c>
      <c r="G56" s="118">
        <v>4.0999999999999996</v>
      </c>
      <c r="H56" s="118">
        <v>4.3</v>
      </c>
      <c r="I56" s="118">
        <v>4.5999999999999996</v>
      </c>
      <c r="J56" s="118">
        <v>4.0999999999999996</v>
      </c>
      <c r="K56" s="75">
        <v>4.1749999999999998</v>
      </c>
    </row>
    <row r="57" spans="2:11">
      <c r="B57" s="6" t="s">
        <v>50</v>
      </c>
      <c r="C57" s="118">
        <v>2.2999999999999998</v>
      </c>
      <c r="D57" s="118">
        <v>2.2999999999999998</v>
      </c>
      <c r="E57" s="118">
        <v>2.2000000000000002</v>
      </c>
      <c r="F57" s="118">
        <v>2.2000000000000002</v>
      </c>
      <c r="G57" s="118">
        <v>2.2000000000000002</v>
      </c>
      <c r="H57" s="118">
        <v>2.2000000000000002</v>
      </c>
      <c r="I57" s="118">
        <v>2.2000000000000002</v>
      </c>
      <c r="J57" s="118">
        <v>2.2000000000000002</v>
      </c>
      <c r="K57" s="75">
        <v>2.2250000000000001</v>
      </c>
    </row>
    <row r="58" spans="2:11">
      <c r="B58" s="6" t="s">
        <v>62</v>
      </c>
      <c r="C58" s="118">
        <v>0.4</v>
      </c>
      <c r="D58" s="118">
        <v>0.4</v>
      </c>
      <c r="E58" s="118">
        <v>0.4</v>
      </c>
      <c r="F58" s="30" t="s">
        <v>265</v>
      </c>
      <c r="G58" s="118">
        <v>0.4</v>
      </c>
      <c r="H58" s="118">
        <v>0.4</v>
      </c>
      <c r="I58" s="30" t="s">
        <v>265</v>
      </c>
      <c r="J58" s="30">
        <v>0.4</v>
      </c>
      <c r="K58" s="75">
        <v>0.4</v>
      </c>
    </row>
    <row r="59" spans="2:11">
      <c r="B59" s="6" t="s">
        <v>241</v>
      </c>
      <c r="C59" s="118">
        <v>1.8</v>
      </c>
      <c r="D59" s="118">
        <v>1.9</v>
      </c>
      <c r="E59" s="118">
        <v>1.8</v>
      </c>
      <c r="F59" s="118">
        <v>1.1000000000000001</v>
      </c>
      <c r="G59" s="118">
        <v>1.2</v>
      </c>
      <c r="H59" s="118">
        <v>1.2</v>
      </c>
      <c r="I59" s="118">
        <v>1.2</v>
      </c>
      <c r="J59" s="118">
        <v>1.4</v>
      </c>
      <c r="K59" s="75">
        <v>1.45</v>
      </c>
    </row>
    <row r="60" spans="2:11">
      <c r="B60" s="6" t="s">
        <v>266</v>
      </c>
      <c r="C60" s="30" t="s">
        <v>265</v>
      </c>
      <c r="D60" s="30" t="s">
        <v>265</v>
      </c>
      <c r="E60" s="30" t="s">
        <v>265</v>
      </c>
      <c r="F60" s="30" t="s">
        <v>265</v>
      </c>
      <c r="G60" s="118">
        <v>1.5</v>
      </c>
      <c r="H60" s="118">
        <v>1.1000000000000001</v>
      </c>
      <c r="I60" s="118">
        <v>1.1000000000000001</v>
      </c>
      <c r="J60" s="118">
        <v>1.1000000000000001</v>
      </c>
      <c r="K60" s="75">
        <v>1.2</v>
      </c>
    </row>
    <row r="61" spans="2:11">
      <c r="B61" s="6" t="s">
        <v>267</v>
      </c>
      <c r="C61" s="118">
        <v>2.1</v>
      </c>
      <c r="D61" s="118">
        <v>2.1</v>
      </c>
      <c r="E61" s="118">
        <v>2.1</v>
      </c>
      <c r="F61" s="118">
        <v>2.2000000000000002</v>
      </c>
      <c r="G61" s="118">
        <v>2.1</v>
      </c>
      <c r="H61" s="118">
        <v>2.2000000000000002</v>
      </c>
      <c r="I61" s="118">
        <v>2.2999999999999998</v>
      </c>
      <c r="J61" s="118">
        <v>2.4</v>
      </c>
      <c r="K61" s="75">
        <v>2.1875</v>
      </c>
    </row>
    <row r="62" spans="2:11">
      <c r="B62" s="6" t="s">
        <v>268</v>
      </c>
      <c r="C62" s="118">
        <v>0.6</v>
      </c>
      <c r="D62" s="118">
        <v>0.7</v>
      </c>
      <c r="E62" s="118">
        <v>0.7</v>
      </c>
      <c r="F62" s="118">
        <v>1.3</v>
      </c>
      <c r="G62" s="118">
        <v>1.1000000000000001</v>
      </c>
      <c r="H62" s="118">
        <v>1.3</v>
      </c>
      <c r="I62" s="118">
        <v>0.8</v>
      </c>
      <c r="J62" s="118">
        <v>0.7</v>
      </c>
      <c r="K62" s="75">
        <v>0.9</v>
      </c>
    </row>
    <row r="63" spans="2:11">
      <c r="B63" s="6" t="s">
        <v>51</v>
      </c>
      <c r="C63" s="30" t="s">
        <v>265</v>
      </c>
      <c r="D63" s="30" t="s">
        <v>265</v>
      </c>
      <c r="E63" s="30" t="s">
        <v>265</v>
      </c>
      <c r="F63" s="30" t="s">
        <v>265</v>
      </c>
      <c r="G63" s="118">
        <v>1.4</v>
      </c>
      <c r="H63" s="118">
        <v>1.4</v>
      </c>
      <c r="I63" s="118">
        <v>1.4</v>
      </c>
      <c r="J63" s="118" t="s">
        <v>61</v>
      </c>
      <c r="K63" s="75">
        <v>1.4</v>
      </c>
    </row>
    <row r="64" spans="2:11">
      <c r="B64" s="6" t="s">
        <v>242</v>
      </c>
      <c r="C64" s="118">
        <v>25.2</v>
      </c>
      <c r="D64" s="118">
        <v>25.8</v>
      </c>
      <c r="E64" s="118">
        <v>27</v>
      </c>
      <c r="F64" s="118">
        <v>27.1</v>
      </c>
      <c r="G64" s="118">
        <v>27.2</v>
      </c>
      <c r="H64" s="118">
        <v>26.6</v>
      </c>
      <c r="I64" s="118">
        <v>25.6</v>
      </c>
      <c r="J64" s="118">
        <v>26.6</v>
      </c>
      <c r="K64" s="75">
        <v>26.387499999999999</v>
      </c>
    </row>
    <row r="65" spans="2:11">
      <c r="B65" s="6" t="s">
        <v>243</v>
      </c>
      <c r="C65" s="118">
        <v>2.1</v>
      </c>
      <c r="D65" s="118">
        <v>2</v>
      </c>
      <c r="E65" s="118">
        <v>1.1000000000000001</v>
      </c>
      <c r="F65" s="118">
        <v>1.6</v>
      </c>
      <c r="G65" s="30" t="s">
        <v>265</v>
      </c>
      <c r="H65" s="118">
        <v>2.1</v>
      </c>
      <c r="I65" s="118">
        <v>1.4</v>
      </c>
      <c r="J65" s="118" t="s">
        <v>61</v>
      </c>
      <c r="K65" s="75">
        <v>1.7166666666666666</v>
      </c>
    </row>
    <row r="66" spans="2:11">
      <c r="B66" s="7" t="s">
        <v>53</v>
      </c>
      <c r="C66" s="118">
        <v>0.1</v>
      </c>
      <c r="D66" s="118">
        <v>0.1</v>
      </c>
      <c r="E66" s="118">
        <v>0.1</v>
      </c>
      <c r="F66" s="118">
        <v>0.1</v>
      </c>
      <c r="G66" s="118">
        <v>0.1</v>
      </c>
      <c r="H66" s="118">
        <v>0.1</v>
      </c>
      <c r="I66" s="118">
        <v>0.1</v>
      </c>
      <c r="J66" s="118">
        <v>0.1</v>
      </c>
      <c r="K66" s="75">
        <v>0.1</v>
      </c>
    </row>
    <row r="67" spans="2:11">
      <c r="B67" s="6" t="s">
        <v>269</v>
      </c>
      <c r="C67" s="118">
        <v>2.1</v>
      </c>
      <c r="D67" s="118">
        <v>2.4</v>
      </c>
      <c r="E67" s="118">
        <v>2.1</v>
      </c>
      <c r="F67" s="118">
        <v>2.2000000000000002</v>
      </c>
      <c r="G67" s="118">
        <v>2.2000000000000002</v>
      </c>
      <c r="H67" s="118">
        <v>2.2999999999999998</v>
      </c>
      <c r="I67" s="118">
        <v>2.4</v>
      </c>
      <c r="J67" s="118">
        <v>2.5</v>
      </c>
      <c r="K67" s="75">
        <v>2.2749999999999999</v>
      </c>
    </row>
    <row r="68" spans="2:11">
      <c r="B68" s="6" t="s">
        <v>270</v>
      </c>
      <c r="C68" s="118">
        <v>2.4</v>
      </c>
      <c r="D68" s="118">
        <v>2.4</v>
      </c>
      <c r="E68" s="118">
        <v>2.4</v>
      </c>
      <c r="F68" s="118">
        <v>2.9</v>
      </c>
      <c r="G68" s="118">
        <v>3</v>
      </c>
      <c r="H68" s="118">
        <v>3.6</v>
      </c>
      <c r="I68" s="118">
        <v>3.6</v>
      </c>
      <c r="J68" s="118">
        <v>3.6</v>
      </c>
      <c r="K68" s="75">
        <v>2.9874999999999998</v>
      </c>
    </row>
    <row r="69" spans="2:11">
      <c r="B69" s="6" t="s">
        <v>64</v>
      </c>
      <c r="C69" s="118">
        <v>0</v>
      </c>
      <c r="D69" s="118">
        <v>0.1</v>
      </c>
      <c r="E69" s="118">
        <v>0.1</v>
      </c>
      <c r="F69" s="118">
        <v>0.1</v>
      </c>
      <c r="G69" s="118">
        <v>0.1</v>
      </c>
      <c r="H69" s="118">
        <v>0.1</v>
      </c>
      <c r="I69" s="118">
        <v>0.1</v>
      </c>
      <c r="J69" s="118">
        <v>0.1</v>
      </c>
      <c r="K69" s="75">
        <v>8.7499999999999994E-2</v>
      </c>
    </row>
    <row r="70" spans="2:11">
      <c r="B70" s="6" t="s">
        <v>54</v>
      </c>
      <c r="C70" s="118">
        <v>3.6</v>
      </c>
      <c r="D70" s="118">
        <v>3.5</v>
      </c>
      <c r="E70" s="118">
        <v>3.4</v>
      </c>
      <c r="F70" s="118">
        <v>3.3</v>
      </c>
      <c r="G70" s="118">
        <v>3.3</v>
      </c>
      <c r="H70" s="118">
        <v>3.2</v>
      </c>
      <c r="I70" s="118">
        <v>3.2</v>
      </c>
      <c r="J70" s="118">
        <v>3.2</v>
      </c>
      <c r="K70" s="75">
        <v>3.3374999999999999</v>
      </c>
    </row>
    <row r="71" spans="2:11">
      <c r="B71" s="6" t="s">
        <v>271</v>
      </c>
      <c r="C71" s="30" t="s">
        <v>265</v>
      </c>
      <c r="D71" s="30" t="s">
        <v>265</v>
      </c>
      <c r="E71" s="30" t="s">
        <v>265</v>
      </c>
      <c r="F71" s="30" t="s">
        <v>265</v>
      </c>
      <c r="G71" s="118">
        <v>2.1</v>
      </c>
      <c r="H71" s="118">
        <v>0.9</v>
      </c>
      <c r="I71" s="118">
        <v>0.7</v>
      </c>
      <c r="J71" s="118">
        <v>0.6</v>
      </c>
      <c r="K71" s="75">
        <v>1.075</v>
      </c>
    </row>
    <row r="72" spans="2:11">
      <c r="B72" s="6" t="s">
        <v>245</v>
      </c>
      <c r="C72" s="118">
        <v>3.9</v>
      </c>
      <c r="D72" s="118">
        <v>3.8</v>
      </c>
      <c r="E72" s="118">
        <v>3.7</v>
      </c>
      <c r="F72" s="118">
        <v>3.7</v>
      </c>
      <c r="G72" s="118">
        <v>3.9</v>
      </c>
      <c r="H72" s="118">
        <v>4.4000000000000004</v>
      </c>
      <c r="I72" s="118">
        <v>4.5999999999999996</v>
      </c>
      <c r="J72" s="118">
        <v>4.5</v>
      </c>
      <c r="K72" s="75">
        <v>4.0625</v>
      </c>
    </row>
    <row r="73" spans="2:11">
      <c r="B73" s="6" t="s">
        <v>188</v>
      </c>
      <c r="C73" s="118">
        <v>5.5</v>
      </c>
      <c r="D73" s="118">
        <v>5.7</v>
      </c>
      <c r="E73" s="118">
        <v>5.4</v>
      </c>
      <c r="F73" s="118">
        <v>4.5</v>
      </c>
      <c r="G73" s="118">
        <v>4.8</v>
      </c>
      <c r="H73" s="118">
        <v>4.7</v>
      </c>
      <c r="I73" s="118">
        <v>4.7</v>
      </c>
      <c r="J73" s="118">
        <v>4.4000000000000004</v>
      </c>
      <c r="K73" s="75">
        <v>4.9625000000000004</v>
      </c>
    </row>
    <row r="74" spans="2:11" ht="18.600000000000001">
      <c r="B74" s="11" t="s">
        <v>287</v>
      </c>
      <c r="C74" s="119">
        <v>0</v>
      </c>
      <c r="D74" s="119">
        <v>0</v>
      </c>
      <c r="E74" s="119">
        <v>0</v>
      </c>
      <c r="F74" s="119">
        <v>0</v>
      </c>
      <c r="G74" s="119">
        <v>0</v>
      </c>
      <c r="H74" s="119">
        <v>0</v>
      </c>
      <c r="I74" s="119">
        <v>0</v>
      </c>
      <c r="J74" s="119">
        <v>0</v>
      </c>
      <c r="K74" s="50">
        <v>0</v>
      </c>
    </row>
    <row r="75" spans="2:11">
      <c r="B75" s="6" t="s">
        <v>273</v>
      </c>
      <c r="C75" s="118"/>
      <c r="D75" s="118"/>
      <c r="E75" s="118"/>
      <c r="F75" s="118"/>
      <c r="G75" s="118"/>
      <c r="H75" s="118"/>
      <c r="I75" s="118"/>
      <c r="J75" s="118"/>
      <c r="K75" s="30"/>
    </row>
    <row r="76" spans="2:11">
      <c r="B76" s="6" t="s">
        <v>274</v>
      </c>
      <c r="C76" s="118"/>
      <c r="D76" s="118"/>
      <c r="E76" s="118"/>
      <c r="F76" s="118"/>
      <c r="G76" s="118"/>
      <c r="H76" s="118"/>
      <c r="I76" s="118"/>
      <c r="J76" s="118"/>
      <c r="K76" s="30"/>
    </row>
    <row r="77" spans="2:11" ht="12" customHeight="1">
      <c r="B77" s="6" t="s">
        <v>275</v>
      </c>
    </row>
    <row r="78" spans="2:11" ht="12" customHeight="1">
      <c r="B78" s="6" t="s">
        <v>279</v>
      </c>
    </row>
    <row r="79" spans="2:11" ht="12" customHeight="1">
      <c r="B79" s="1" t="s">
        <v>276</v>
      </c>
    </row>
    <row r="81" spans="1:11" ht="18">
      <c r="A81" s="3" t="s">
        <v>280</v>
      </c>
      <c r="B81" s="3" t="s">
        <v>288</v>
      </c>
    </row>
    <row r="83" spans="1:11" ht="24.75" customHeight="1">
      <c r="B83" s="99" t="s">
        <v>42</v>
      </c>
      <c r="C83" s="16">
        <v>1988</v>
      </c>
      <c r="D83" s="16">
        <v>1989</v>
      </c>
      <c r="E83" s="16">
        <v>1990</v>
      </c>
      <c r="F83" s="16">
        <v>1991</v>
      </c>
      <c r="G83" s="16">
        <v>1992</v>
      </c>
      <c r="H83" s="16">
        <v>1993</v>
      </c>
      <c r="I83" s="16">
        <v>1994</v>
      </c>
      <c r="J83" s="16">
        <v>1995</v>
      </c>
      <c r="K83" s="16" t="s">
        <v>289</v>
      </c>
    </row>
    <row r="84" spans="1:11">
      <c r="B84" s="6" t="s">
        <v>43</v>
      </c>
      <c r="C84" s="30">
        <v>3.94</v>
      </c>
      <c r="D84" s="30">
        <v>4.2</v>
      </c>
      <c r="E84" s="30">
        <v>4.93</v>
      </c>
      <c r="F84" s="30">
        <v>4.6399999999999997</v>
      </c>
      <c r="G84" s="30">
        <v>4.95</v>
      </c>
      <c r="H84" s="30">
        <v>5.0199999999999996</v>
      </c>
      <c r="I84" s="30">
        <v>5.65</v>
      </c>
      <c r="J84" s="30">
        <v>6.23</v>
      </c>
      <c r="K84" s="75">
        <v>4.9450000000000003</v>
      </c>
    </row>
    <row r="85" spans="1:11">
      <c r="B85" s="6" t="s">
        <v>235</v>
      </c>
      <c r="C85" s="30">
        <v>2.0699999999999998</v>
      </c>
      <c r="D85" s="30">
        <v>2.15</v>
      </c>
      <c r="E85" s="30">
        <v>2.58</v>
      </c>
      <c r="F85" s="30">
        <v>3.18</v>
      </c>
      <c r="G85" s="30">
        <v>3.39</v>
      </c>
      <c r="H85" s="30">
        <v>4.03</v>
      </c>
      <c r="I85" s="30">
        <v>6</v>
      </c>
      <c r="J85" s="30">
        <v>7.54</v>
      </c>
      <c r="K85" s="75">
        <v>3.8675000000000002</v>
      </c>
    </row>
    <row r="86" spans="1:11">
      <c r="B86" s="6" t="s">
        <v>263</v>
      </c>
      <c r="C86" s="30">
        <v>3.31</v>
      </c>
      <c r="D86" s="30">
        <v>3.65</v>
      </c>
      <c r="E86" s="30">
        <v>4.18</v>
      </c>
      <c r="F86" s="30">
        <v>4.4800000000000004</v>
      </c>
      <c r="G86" s="30">
        <v>5.51</v>
      </c>
      <c r="H86" s="30">
        <v>5.59</v>
      </c>
      <c r="I86" s="30">
        <v>6.35</v>
      </c>
      <c r="J86" s="30">
        <v>9.56</v>
      </c>
      <c r="K86" s="75">
        <v>5.3287500000000003</v>
      </c>
    </row>
    <row r="87" spans="1:11">
      <c r="B87" s="6" t="s">
        <v>237</v>
      </c>
      <c r="C87" s="30">
        <v>7.75</v>
      </c>
      <c r="D87" s="30">
        <v>8.2799999999999994</v>
      </c>
      <c r="E87" s="30">
        <v>8.89</v>
      </c>
      <c r="F87" s="30">
        <v>9.43</v>
      </c>
      <c r="G87" s="30">
        <v>11.64</v>
      </c>
      <c r="H87" s="30">
        <v>14.99</v>
      </c>
      <c r="I87" s="30">
        <v>16.54</v>
      </c>
      <c r="J87" s="30">
        <v>22.65</v>
      </c>
      <c r="K87" s="75">
        <v>12.52125</v>
      </c>
    </row>
    <row r="88" spans="1:11">
      <c r="B88" s="6" t="s">
        <v>46</v>
      </c>
      <c r="C88" s="30">
        <v>3.91</v>
      </c>
      <c r="D88" s="30">
        <v>3.43</v>
      </c>
      <c r="E88" s="30">
        <v>6.23</v>
      </c>
      <c r="F88" s="30">
        <v>7.97</v>
      </c>
      <c r="G88" s="30">
        <v>11.47</v>
      </c>
      <c r="H88" s="30">
        <v>10.54</v>
      </c>
      <c r="I88" s="30">
        <v>11.98</v>
      </c>
      <c r="J88" s="30">
        <v>20.88</v>
      </c>
      <c r="K88" s="75">
        <v>9.5512499999999996</v>
      </c>
    </row>
    <row r="89" spans="1:11">
      <c r="B89" s="6" t="s">
        <v>239</v>
      </c>
      <c r="C89" s="30">
        <v>7.59</v>
      </c>
      <c r="D89" s="30">
        <v>7.08</v>
      </c>
      <c r="E89" s="30">
        <v>9.14</v>
      </c>
      <c r="F89" s="30">
        <v>11.44</v>
      </c>
      <c r="G89" s="30">
        <v>14.16</v>
      </c>
      <c r="H89" s="30">
        <v>16.670000000000002</v>
      </c>
      <c r="I89" s="30">
        <v>25.17</v>
      </c>
      <c r="J89" s="30">
        <v>30.55</v>
      </c>
      <c r="K89" s="75">
        <v>15.225</v>
      </c>
    </row>
    <row r="90" spans="1:11">
      <c r="B90" s="6" t="s">
        <v>49</v>
      </c>
      <c r="C90" s="30">
        <v>1.57</v>
      </c>
      <c r="D90" s="30">
        <v>1.69</v>
      </c>
      <c r="E90" s="30">
        <v>2.17</v>
      </c>
      <c r="F90" s="30">
        <v>2.5</v>
      </c>
      <c r="G90" s="30">
        <v>3.15</v>
      </c>
      <c r="H90" s="30">
        <v>3.61</v>
      </c>
      <c r="I90" s="30">
        <v>4.21</v>
      </c>
      <c r="J90" s="30">
        <v>4.6500000000000004</v>
      </c>
      <c r="K90" s="75">
        <v>2.9437500000000001</v>
      </c>
    </row>
    <row r="91" spans="1:11">
      <c r="B91" s="6" t="s">
        <v>281</v>
      </c>
      <c r="C91" s="30">
        <v>2.93</v>
      </c>
      <c r="D91" s="30">
        <v>3.19</v>
      </c>
      <c r="E91" s="30">
        <v>3.58</v>
      </c>
      <c r="F91" s="30">
        <v>3.59</v>
      </c>
      <c r="G91" s="30">
        <v>4.6900000000000004</v>
      </c>
      <c r="H91" s="30">
        <v>5.39</v>
      </c>
      <c r="I91" s="30">
        <v>6.4</v>
      </c>
      <c r="J91" s="30">
        <v>7.93</v>
      </c>
      <c r="K91" s="75">
        <v>4.7125000000000004</v>
      </c>
    </row>
    <row r="92" spans="1:11">
      <c r="B92" s="6" t="s">
        <v>264</v>
      </c>
      <c r="C92" s="30">
        <v>3.62</v>
      </c>
      <c r="D92" s="30">
        <v>3.82</v>
      </c>
      <c r="E92" s="30">
        <v>5.01</v>
      </c>
      <c r="F92" s="30">
        <v>6.43</v>
      </c>
      <c r="G92" s="30">
        <v>6.07</v>
      </c>
      <c r="H92" s="30">
        <v>11.37</v>
      </c>
      <c r="I92" s="30">
        <v>13.49</v>
      </c>
      <c r="J92" s="30">
        <v>19.010000000000002</v>
      </c>
      <c r="K92" s="75">
        <v>8.6024999999999991</v>
      </c>
    </row>
    <row r="93" spans="1:11">
      <c r="B93" s="6" t="s">
        <v>50</v>
      </c>
      <c r="C93" s="30">
        <v>4.12</v>
      </c>
      <c r="D93" s="30">
        <v>4.4400000000000004</v>
      </c>
      <c r="E93" s="30">
        <v>5.25</v>
      </c>
      <c r="F93" s="30">
        <v>5.01</v>
      </c>
      <c r="G93" s="30">
        <v>5.48</v>
      </c>
      <c r="H93" s="30">
        <v>5.71</v>
      </c>
      <c r="I93" s="30">
        <v>6.49</v>
      </c>
      <c r="J93" s="30">
        <v>7.88</v>
      </c>
      <c r="K93" s="75">
        <v>5.5475000000000003</v>
      </c>
    </row>
    <row r="94" spans="1:11">
      <c r="B94" s="6" t="s">
        <v>62</v>
      </c>
      <c r="C94" s="30">
        <v>0.14000000000000001</v>
      </c>
      <c r="D94" s="30">
        <v>0.87</v>
      </c>
      <c r="E94" s="30">
        <v>1.33</v>
      </c>
      <c r="F94" s="30">
        <v>1.79</v>
      </c>
      <c r="G94" s="30" t="s">
        <v>61</v>
      </c>
      <c r="H94" s="30">
        <v>2.4300000000000002</v>
      </c>
      <c r="I94" s="30">
        <v>3.1</v>
      </c>
      <c r="J94" s="30" t="s">
        <v>61</v>
      </c>
      <c r="K94" s="75">
        <v>1.61</v>
      </c>
    </row>
    <row r="95" spans="1:11">
      <c r="B95" s="6" t="s">
        <v>241</v>
      </c>
      <c r="C95" s="30">
        <v>8.7200000000000006</v>
      </c>
      <c r="D95" s="30">
        <v>8.5</v>
      </c>
      <c r="E95" s="30">
        <v>9.49</v>
      </c>
      <c r="F95" s="30">
        <v>11.12</v>
      </c>
      <c r="G95" s="30">
        <v>19.899999999999999</v>
      </c>
      <c r="H95" s="30">
        <v>20.91</v>
      </c>
      <c r="I95" s="30">
        <v>28.81</v>
      </c>
      <c r="J95" s="30">
        <v>34.26</v>
      </c>
      <c r="K95" s="75">
        <v>17.713750000000001</v>
      </c>
    </row>
    <row r="96" spans="1:11">
      <c r="B96" s="6" t="s">
        <v>266</v>
      </c>
      <c r="C96" s="30" t="s">
        <v>61</v>
      </c>
      <c r="D96" s="30" t="s">
        <v>61</v>
      </c>
      <c r="E96" s="30" t="s">
        <v>61</v>
      </c>
      <c r="F96" s="30" t="s">
        <v>61</v>
      </c>
      <c r="G96" s="30" t="s">
        <v>61</v>
      </c>
      <c r="H96" s="30">
        <v>2.2400000000000002</v>
      </c>
      <c r="I96" s="30">
        <v>3.21</v>
      </c>
      <c r="J96" s="30">
        <v>3.4</v>
      </c>
      <c r="K96" s="75">
        <v>2.95</v>
      </c>
    </row>
    <row r="97" spans="2:11">
      <c r="B97" s="6" t="s">
        <v>267</v>
      </c>
      <c r="C97" s="30">
        <v>1.31</v>
      </c>
      <c r="D97" s="30">
        <v>1.3</v>
      </c>
      <c r="E97" s="30">
        <v>1.67</v>
      </c>
      <c r="F97" s="30">
        <v>1.69</v>
      </c>
      <c r="G97" s="30">
        <v>2.62</v>
      </c>
      <c r="H97" s="30">
        <v>5.29</v>
      </c>
      <c r="I97" s="30">
        <v>5.98</v>
      </c>
      <c r="J97" s="30">
        <v>6.4</v>
      </c>
      <c r="K97" s="75">
        <v>3.2825000000000002</v>
      </c>
    </row>
    <row r="98" spans="2:11">
      <c r="B98" s="6" t="s">
        <v>268</v>
      </c>
      <c r="C98" s="30" t="s">
        <v>61</v>
      </c>
      <c r="D98" s="30" t="s">
        <v>61</v>
      </c>
      <c r="E98" s="30" t="s">
        <v>61</v>
      </c>
      <c r="F98" s="30">
        <v>3.82</v>
      </c>
      <c r="G98" s="30">
        <v>1.62</v>
      </c>
      <c r="H98" s="30">
        <v>2.36</v>
      </c>
      <c r="I98" s="30">
        <v>0.97</v>
      </c>
      <c r="J98" s="30">
        <v>2.1800000000000002</v>
      </c>
      <c r="K98" s="75">
        <v>2.19</v>
      </c>
    </row>
    <row r="99" spans="2:11">
      <c r="B99" s="6" t="s">
        <v>51</v>
      </c>
      <c r="C99" s="30" t="s">
        <v>61</v>
      </c>
      <c r="D99" s="30" t="s">
        <v>61</v>
      </c>
      <c r="E99" s="30" t="s">
        <v>61</v>
      </c>
      <c r="F99" s="30" t="s">
        <v>61</v>
      </c>
      <c r="G99" s="30" t="s">
        <v>61</v>
      </c>
      <c r="H99" s="30">
        <v>4.47</v>
      </c>
      <c r="I99" s="30">
        <v>5.39</v>
      </c>
      <c r="J99" s="30">
        <v>5.32</v>
      </c>
      <c r="K99" s="75">
        <v>5.0599999999999996</v>
      </c>
    </row>
    <row r="100" spans="2:11">
      <c r="B100" s="6" t="s">
        <v>242</v>
      </c>
      <c r="C100" s="30">
        <v>0.32</v>
      </c>
      <c r="D100" s="30">
        <v>0.37</v>
      </c>
      <c r="E100" s="30">
        <v>0.41</v>
      </c>
      <c r="F100" s="30">
        <v>0.4</v>
      </c>
      <c r="G100" s="30">
        <v>0.39</v>
      </c>
      <c r="H100" s="30">
        <v>0.38</v>
      </c>
      <c r="I100" s="30">
        <v>0.42</v>
      </c>
      <c r="J100" s="30">
        <v>0.48</v>
      </c>
      <c r="K100" s="75">
        <v>0.39624999999999999</v>
      </c>
    </row>
    <row r="101" spans="2:11">
      <c r="B101" s="6" t="s">
        <v>243</v>
      </c>
      <c r="C101" s="30">
        <v>8.92</v>
      </c>
      <c r="D101" s="30">
        <v>13.74</v>
      </c>
      <c r="E101" s="30">
        <v>12.4</v>
      </c>
      <c r="F101" s="30">
        <v>28.98</v>
      </c>
      <c r="G101" s="30">
        <v>19.21</v>
      </c>
      <c r="H101" s="30" t="s">
        <v>61</v>
      </c>
      <c r="I101" s="30">
        <v>26.06</v>
      </c>
      <c r="J101" s="30">
        <v>38.51</v>
      </c>
      <c r="K101" s="75">
        <v>21.117142857142856</v>
      </c>
    </row>
    <row r="102" spans="2:11">
      <c r="B102" s="7" t="s">
        <v>53</v>
      </c>
      <c r="C102" s="30" t="s">
        <v>61</v>
      </c>
      <c r="D102" s="30" t="s">
        <v>61</v>
      </c>
      <c r="E102" s="30" t="s">
        <v>61</v>
      </c>
      <c r="F102" s="30" t="s">
        <v>61</v>
      </c>
      <c r="G102" s="30" t="s">
        <v>61</v>
      </c>
      <c r="H102" s="30">
        <v>0.43</v>
      </c>
      <c r="I102" s="30">
        <v>0.34</v>
      </c>
      <c r="J102" s="30">
        <v>1.1399999999999999</v>
      </c>
      <c r="K102" s="75">
        <v>0.6366666666666666</v>
      </c>
    </row>
    <row r="103" spans="2:11">
      <c r="B103" s="6" t="s">
        <v>269</v>
      </c>
      <c r="C103" s="30">
        <v>3.37</v>
      </c>
      <c r="D103" s="30">
        <v>4.0199999999999996</v>
      </c>
      <c r="E103" s="30">
        <v>5.17</v>
      </c>
      <c r="F103" s="30">
        <v>6.58</v>
      </c>
      <c r="G103" s="30">
        <v>8.85</v>
      </c>
      <c r="H103" s="30">
        <v>9.2799999999999994</v>
      </c>
      <c r="I103" s="30">
        <v>12.03</v>
      </c>
      <c r="J103" s="30">
        <v>16.39</v>
      </c>
      <c r="K103" s="75">
        <v>8.2112499999999997</v>
      </c>
    </row>
    <row r="104" spans="2:11">
      <c r="B104" s="6" t="s">
        <v>270</v>
      </c>
      <c r="C104" s="30">
        <v>0.79</v>
      </c>
      <c r="D104" s="30">
        <v>0.94</v>
      </c>
      <c r="E104" s="30">
        <v>0.92</v>
      </c>
      <c r="F104" s="30">
        <v>0.5</v>
      </c>
      <c r="G104" s="30">
        <v>0.69</v>
      </c>
      <c r="H104" s="30">
        <v>7.23</v>
      </c>
      <c r="I104" s="30">
        <v>8.2200000000000006</v>
      </c>
      <c r="J104" s="30">
        <v>8.8699999999999992</v>
      </c>
      <c r="K104" s="75">
        <v>3.52</v>
      </c>
    </row>
    <row r="105" spans="2:11">
      <c r="B105" s="6" t="s">
        <v>64</v>
      </c>
      <c r="C105" s="30">
        <v>1.72</v>
      </c>
      <c r="D105" s="30">
        <v>0.83</v>
      </c>
      <c r="E105" s="30">
        <v>1</v>
      </c>
      <c r="F105" s="30">
        <v>0.65</v>
      </c>
      <c r="G105" s="30">
        <v>0.88</v>
      </c>
      <c r="H105" s="30">
        <v>5.93</v>
      </c>
      <c r="I105" s="30">
        <v>5.95</v>
      </c>
      <c r="J105" s="30">
        <v>3.56</v>
      </c>
      <c r="K105" s="75">
        <v>2.5649999999999999</v>
      </c>
    </row>
    <row r="106" spans="2:11">
      <c r="B106" s="6" t="s">
        <v>54</v>
      </c>
      <c r="C106" s="30">
        <v>2.68</v>
      </c>
      <c r="D106" s="30">
        <v>3.06</v>
      </c>
      <c r="E106" s="30">
        <v>4.03</v>
      </c>
      <c r="F106" s="30">
        <v>4.42</v>
      </c>
      <c r="G106" s="30">
        <v>5.0599999999999996</v>
      </c>
      <c r="H106" s="30">
        <v>6.39</v>
      </c>
      <c r="I106" s="30">
        <v>8.69</v>
      </c>
      <c r="J106" s="30">
        <v>11.01</v>
      </c>
      <c r="K106" s="75">
        <v>5.6675000000000004</v>
      </c>
    </row>
    <row r="107" spans="2:11">
      <c r="B107" s="6" t="s">
        <v>271</v>
      </c>
      <c r="C107" s="30" t="s">
        <v>61</v>
      </c>
      <c r="D107" s="30" t="s">
        <v>61</v>
      </c>
      <c r="E107" s="30" t="s">
        <v>61</v>
      </c>
      <c r="F107" s="30" t="s">
        <v>61</v>
      </c>
      <c r="G107" s="30" t="s">
        <v>61</v>
      </c>
      <c r="H107" s="30" t="s">
        <v>61</v>
      </c>
      <c r="I107" s="30">
        <v>1.4</v>
      </c>
      <c r="J107" s="30">
        <v>1.4</v>
      </c>
      <c r="K107" s="75">
        <v>1.4</v>
      </c>
    </row>
    <row r="108" spans="2:11">
      <c r="B108" s="6" t="s">
        <v>245</v>
      </c>
      <c r="C108" s="30">
        <v>5.85</v>
      </c>
      <c r="D108" s="30">
        <v>6.61</v>
      </c>
      <c r="E108" s="30">
        <v>8.02</v>
      </c>
      <c r="F108" s="30">
        <v>8.98</v>
      </c>
      <c r="G108" s="30">
        <v>10.07</v>
      </c>
      <c r="H108" s="30">
        <v>12.56</v>
      </c>
      <c r="I108" s="30">
        <v>14.75</v>
      </c>
      <c r="J108" s="30">
        <v>20.88</v>
      </c>
      <c r="K108" s="75">
        <v>10.965</v>
      </c>
    </row>
    <row r="109" spans="2:11">
      <c r="B109" s="6" t="s">
        <v>188</v>
      </c>
      <c r="C109" s="30">
        <v>7.51</v>
      </c>
      <c r="D109" s="30">
        <v>8.06</v>
      </c>
      <c r="E109" s="30">
        <v>8.81</v>
      </c>
      <c r="F109" s="30">
        <v>8.8699999999999992</v>
      </c>
      <c r="G109" s="30">
        <v>11.81</v>
      </c>
      <c r="H109" s="30">
        <v>12.41</v>
      </c>
      <c r="I109" s="30">
        <v>12.77</v>
      </c>
      <c r="J109" s="30">
        <v>16.52</v>
      </c>
      <c r="K109" s="75">
        <v>10.845000000000001</v>
      </c>
    </row>
    <row r="110" spans="2:11">
      <c r="B110" s="11" t="s">
        <v>272</v>
      </c>
      <c r="C110" s="117" t="s">
        <v>61</v>
      </c>
      <c r="D110" s="117" t="s">
        <v>61</v>
      </c>
      <c r="E110" s="117" t="s">
        <v>61</v>
      </c>
      <c r="F110" s="117">
        <v>0.3</v>
      </c>
      <c r="G110" s="117">
        <v>0.16</v>
      </c>
      <c r="H110" s="117">
        <v>0.14000000000000001</v>
      </c>
      <c r="I110" s="117">
        <v>0.09</v>
      </c>
      <c r="J110" s="117">
        <v>0.13</v>
      </c>
      <c r="K110" s="50">
        <v>0.16399999999999998</v>
      </c>
    </row>
    <row r="111" spans="2:11">
      <c r="B111" s="6" t="s">
        <v>273</v>
      </c>
      <c r="C111" s="30"/>
      <c r="D111" s="30"/>
      <c r="E111" s="30"/>
      <c r="F111" s="30"/>
      <c r="G111" s="30"/>
      <c r="H111" s="30"/>
      <c r="I111" s="30"/>
      <c r="J111" s="30"/>
      <c r="K111" s="30"/>
    </row>
    <row r="112" spans="2:11">
      <c r="B112" s="6" t="s">
        <v>274</v>
      </c>
      <c r="C112" s="30"/>
      <c r="D112" s="30"/>
      <c r="E112" s="30"/>
      <c r="F112" s="30"/>
      <c r="G112" s="30"/>
      <c r="H112" s="30"/>
      <c r="I112" s="30"/>
      <c r="J112" s="30"/>
      <c r="K112" s="30"/>
    </row>
    <row r="113" spans="2:11">
      <c r="B113" s="1" t="s">
        <v>282</v>
      </c>
      <c r="D113" s="30"/>
      <c r="E113" s="30"/>
      <c r="F113" s="30"/>
      <c r="G113" s="30"/>
      <c r="H113" s="30"/>
      <c r="I113" s="30"/>
      <c r="J113" s="30"/>
      <c r="K113" s="30"/>
    </row>
    <row r="114" spans="2:11">
      <c r="B114" s="6" t="s">
        <v>283</v>
      </c>
    </row>
    <row r="115" spans="2:11">
      <c r="B115" s="1" t="s">
        <v>276</v>
      </c>
    </row>
  </sheetData>
  <pageMargins left="1.23" right="0.23" top="1.1000000000000001" bottom="1" header="0.511811024" footer="0.511811024"/>
  <pageSetup scale="85" orientation="landscape" r:id="rId1"/>
  <headerFooter alignWithMargins="0">
    <oddFooter>&amp;R&amp;P</oddFooter>
  </headerFooter>
  <rowBreaks count="2" manualBreakCount="2">
    <brk id="41" max="65535" man="1"/>
    <brk id="79" max="6553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showGridLines="0" zoomScale="75" workbookViewId="0">
      <selection activeCell="C10" sqref="C10"/>
    </sheetView>
  </sheetViews>
  <sheetFormatPr baseColWidth="10" defaultRowHeight="15.6"/>
  <cols>
    <col min="1" max="1" width="6.6640625" style="1" customWidth="1"/>
    <col min="2" max="2" width="23.33203125" style="1" customWidth="1"/>
    <col min="3" max="7" width="21.109375" style="1" customWidth="1"/>
    <col min="8" max="8" width="23" style="1" customWidth="1"/>
    <col min="9" max="11" width="14.109375" style="1" customWidth="1"/>
    <col min="12" max="12" width="14.6640625" style="1" customWidth="1"/>
    <col min="13" max="13" width="17.33203125" style="1" customWidth="1"/>
    <col min="14" max="14" width="52.33203125" style="1" customWidth="1"/>
    <col min="15" max="15" width="11.109375" style="1" customWidth="1"/>
    <col min="16" max="16" width="3.6640625" style="1" customWidth="1"/>
    <col min="17" max="17" width="11.109375" style="1" customWidth="1"/>
    <col min="18" max="18" width="3.6640625" style="1" customWidth="1"/>
    <col min="19" max="19" width="11.109375" style="1" customWidth="1"/>
    <col min="20" max="20" width="3.6640625" style="1" customWidth="1"/>
    <col min="21" max="21" width="11.109375" style="1" customWidth="1"/>
    <col min="22" max="22" width="3.6640625" style="1" customWidth="1"/>
    <col min="23" max="23" width="11.109375" style="1" customWidth="1"/>
    <col min="24" max="24" width="3.6640625" style="1" customWidth="1"/>
    <col min="25" max="25" width="11.109375" style="1" customWidth="1"/>
    <col min="26" max="26" width="3.6640625" style="1" customWidth="1"/>
    <col min="27" max="27" width="11.109375" style="1" customWidth="1"/>
    <col min="28" max="28" width="3.6640625" style="1" customWidth="1"/>
    <col min="29" max="16384" width="11.5546875" style="1"/>
  </cols>
  <sheetData>
    <row r="2" spans="1:7">
      <c r="A2" s="3" t="s">
        <v>290</v>
      </c>
      <c r="B2" s="3" t="s">
        <v>291</v>
      </c>
    </row>
    <row r="3" spans="1:7">
      <c r="B3" s="1" t="s">
        <v>292</v>
      </c>
      <c r="E3" s="56"/>
      <c r="F3" s="6"/>
    </row>
    <row r="4" spans="1:7" ht="10.199999999999999" customHeight="1">
      <c r="B4" s="3"/>
      <c r="E4" s="56"/>
      <c r="F4" s="6"/>
    </row>
    <row r="5" spans="1:7" ht="51.6" customHeight="1">
      <c r="B5" s="16" t="s">
        <v>176</v>
      </c>
      <c r="C5" s="16" t="s">
        <v>293</v>
      </c>
      <c r="D5" s="16" t="s">
        <v>294</v>
      </c>
      <c r="E5" s="16" t="s">
        <v>295</v>
      </c>
      <c r="F5" s="60" t="s">
        <v>296</v>
      </c>
      <c r="G5" s="60" t="s">
        <v>361</v>
      </c>
    </row>
    <row r="6" spans="1:7" ht="25.95" customHeight="1">
      <c r="B6" s="56">
        <v>1990</v>
      </c>
      <c r="C6" s="120">
        <v>73</v>
      </c>
      <c r="D6" s="56">
        <v>380.1</v>
      </c>
      <c r="E6" s="56">
        <v>-307.10000000000002</v>
      </c>
      <c r="F6" s="120">
        <f t="shared" ref="F6:F13" si="0">C6+D6</f>
        <v>453.1</v>
      </c>
      <c r="G6" s="116">
        <f t="shared" ref="G6:G13" si="1">C6/D6</f>
        <v>0.19205472244146277</v>
      </c>
    </row>
    <row r="7" spans="1:7" ht="25.95" customHeight="1">
      <c r="B7" s="56">
        <v>1991</v>
      </c>
      <c r="C7" s="56">
        <v>78.2</v>
      </c>
      <c r="D7" s="56">
        <v>419.1</v>
      </c>
      <c r="E7" s="56">
        <v>-340.9</v>
      </c>
      <c r="F7" s="120">
        <f t="shared" si="0"/>
        <v>497.3</v>
      </c>
      <c r="G7" s="116">
        <f t="shared" si="1"/>
        <v>0.18659031257456454</v>
      </c>
    </row>
    <row r="8" spans="1:7" ht="25.95" customHeight="1">
      <c r="B8" s="56">
        <v>1992</v>
      </c>
      <c r="C8" s="56">
        <v>85.8</v>
      </c>
      <c r="D8" s="56">
        <v>471.5</v>
      </c>
      <c r="E8" s="56">
        <v>-385.7</v>
      </c>
      <c r="F8" s="120">
        <f t="shared" si="0"/>
        <v>557.29999999999995</v>
      </c>
      <c r="G8" s="116">
        <f t="shared" si="1"/>
        <v>0.18197242841993636</v>
      </c>
    </row>
    <row r="9" spans="1:7" ht="25.95" customHeight="1">
      <c r="B9" s="56">
        <v>1993</v>
      </c>
      <c r="C9" s="56">
        <v>95.3</v>
      </c>
      <c r="D9" s="56">
        <v>495.2</v>
      </c>
      <c r="E9" s="56">
        <v>-399.9</v>
      </c>
      <c r="F9" s="120">
        <f t="shared" si="0"/>
        <v>590.5</v>
      </c>
      <c r="G9" s="116">
        <f t="shared" si="1"/>
        <v>0.19244749596122779</v>
      </c>
    </row>
    <row r="10" spans="1:7" ht="25.95" customHeight="1">
      <c r="B10" s="56">
        <v>1994</v>
      </c>
      <c r="C10" s="56">
        <v>105.6</v>
      </c>
      <c r="D10" s="56">
        <v>668.5</v>
      </c>
      <c r="E10" s="56">
        <v>-562.9</v>
      </c>
      <c r="F10" s="120">
        <f t="shared" si="0"/>
        <v>774.1</v>
      </c>
      <c r="G10" s="116">
        <f t="shared" si="1"/>
        <v>0.15796559461480927</v>
      </c>
    </row>
    <row r="11" spans="1:7" ht="25.95" customHeight="1">
      <c r="B11" s="56">
        <v>1995</v>
      </c>
      <c r="C11" s="56">
        <v>114.4</v>
      </c>
      <c r="D11" s="56">
        <v>484.1</v>
      </c>
      <c r="E11" s="56">
        <v>-369.7</v>
      </c>
      <c r="F11" s="120">
        <f t="shared" si="0"/>
        <v>598.5</v>
      </c>
      <c r="G11" s="116">
        <f t="shared" si="1"/>
        <v>0.236314810989465</v>
      </c>
    </row>
    <row r="12" spans="1:7" ht="25.95" customHeight="1">
      <c r="B12" s="56" t="s">
        <v>362</v>
      </c>
      <c r="C12" s="56">
        <v>121.8</v>
      </c>
      <c r="D12" s="120">
        <v>360</v>
      </c>
      <c r="E12" s="56">
        <f>C12-D12</f>
        <v>-238.2</v>
      </c>
      <c r="F12" s="120">
        <f t="shared" si="0"/>
        <v>481.8</v>
      </c>
      <c r="G12" s="116">
        <f t="shared" si="1"/>
        <v>0.33833333333333332</v>
      </c>
    </row>
    <row r="13" spans="1:7" ht="25.95" customHeight="1">
      <c r="B13" s="54" t="s">
        <v>363</v>
      </c>
      <c r="C13" s="54">
        <v>129.9</v>
      </c>
      <c r="D13" s="121">
        <v>500.9</v>
      </c>
      <c r="E13" s="122">
        <f>C13-D13</f>
        <v>-371</v>
      </c>
      <c r="F13" s="121">
        <f t="shared" si="0"/>
        <v>630.79999999999995</v>
      </c>
      <c r="G13" s="50">
        <f t="shared" si="1"/>
        <v>0.2593332002395688</v>
      </c>
    </row>
    <row r="14" spans="1:7">
      <c r="B14" s="1" t="s">
        <v>297</v>
      </c>
      <c r="C14" s="56"/>
      <c r="D14" s="56"/>
      <c r="E14" s="56"/>
      <c r="F14" s="56"/>
      <c r="G14" s="116"/>
    </row>
    <row r="15" spans="1:7">
      <c r="B15" s="1" t="s">
        <v>298</v>
      </c>
    </row>
    <row r="16" spans="1:7">
      <c r="B16" s="1" t="s">
        <v>299</v>
      </c>
    </row>
  </sheetData>
  <printOptions horizontalCentered="1" verticalCentered="1"/>
  <pageMargins left="0.75" right="0.75" top="1" bottom="1" header="0" footer="0"/>
  <pageSetup firstPageNumber="321" orientation="landscape" useFirstPageNumber="1" r:id="rId1"/>
  <headerFooter alignWithMargins="0"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"/>
  <sheetViews>
    <sheetView showGridLines="0" zoomScale="75" workbookViewId="0">
      <selection activeCell="C10" sqref="C10"/>
    </sheetView>
  </sheetViews>
  <sheetFormatPr baseColWidth="10" defaultRowHeight="15.6"/>
  <cols>
    <col min="1" max="1" width="6.6640625" style="1" customWidth="1"/>
    <col min="2" max="2" width="26" style="1" customWidth="1"/>
    <col min="3" max="5" width="18.33203125" style="1" customWidth="1"/>
    <col min="6" max="6" width="20.44140625" style="1" customWidth="1"/>
    <col min="7" max="7" width="18.33203125" style="1" customWidth="1"/>
    <col min="8" max="8" width="57.33203125" style="1" customWidth="1"/>
    <col min="9" max="14" width="16" style="1" customWidth="1"/>
    <col min="15" max="16384" width="11.5546875" style="1"/>
  </cols>
  <sheetData>
    <row r="3" spans="1:7">
      <c r="A3" s="3" t="s">
        <v>300</v>
      </c>
      <c r="B3" s="3" t="s">
        <v>301</v>
      </c>
      <c r="C3" s="123"/>
      <c r="D3" s="123"/>
      <c r="E3" s="123"/>
      <c r="F3" s="123"/>
      <c r="G3" s="123"/>
    </row>
    <row r="4" spans="1:7">
      <c r="B4" s="6" t="s">
        <v>302</v>
      </c>
      <c r="C4" s="123"/>
      <c r="D4" s="123"/>
      <c r="E4" s="123"/>
      <c r="F4" s="123"/>
      <c r="G4" s="123"/>
    </row>
    <row r="5" spans="1:7" ht="5.4" customHeight="1">
      <c r="B5" s="124"/>
      <c r="C5" s="125"/>
      <c r="D5" s="123"/>
      <c r="E5" s="123"/>
      <c r="F5" s="123"/>
      <c r="G5" s="123"/>
    </row>
    <row r="6" spans="1:7" ht="33.6">
      <c r="B6" s="126" t="s">
        <v>42</v>
      </c>
      <c r="C6" s="126" t="s">
        <v>293</v>
      </c>
      <c r="D6" s="126" t="s">
        <v>294</v>
      </c>
      <c r="E6" s="126" t="s">
        <v>295</v>
      </c>
      <c r="F6" s="60" t="s">
        <v>303</v>
      </c>
      <c r="G6" s="60" t="s">
        <v>364</v>
      </c>
    </row>
    <row r="7" spans="1:7" hidden="1">
      <c r="B7" s="127" t="s">
        <v>235</v>
      </c>
      <c r="C7" s="128">
        <v>165.2</v>
      </c>
      <c r="D7" s="128">
        <v>318.8</v>
      </c>
      <c r="E7" s="128">
        <f t="shared" ref="E7:E23" si="0">(C7-D7)</f>
        <v>-153.60000000000002</v>
      </c>
      <c r="F7" s="129">
        <f t="shared" ref="F7:F23" si="1">(C7+D7)</f>
        <v>484</v>
      </c>
      <c r="G7" s="130">
        <f t="shared" ref="G7:G23" si="2">C7/D7</f>
        <v>0.51819322459222072</v>
      </c>
    </row>
    <row r="8" spans="1:7" ht="16.2" customHeight="1">
      <c r="B8" s="127" t="s">
        <v>43</v>
      </c>
      <c r="C8" s="131">
        <v>9911.8712189403614</v>
      </c>
      <c r="D8" s="131">
        <v>12717.618080704471</v>
      </c>
      <c r="E8" s="128">
        <f t="shared" si="0"/>
        <v>-2805.7468617641098</v>
      </c>
      <c r="F8" s="129">
        <f t="shared" si="1"/>
        <v>22629.489299644832</v>
      </c>
      <c r="G8" s="130">
        <f t="shared" si="2"/>
        <v>0.77938110391748061</v>
      </c>
    </row>
    <row r="9" spans="1:7" ht="16.2" customHeight="1">
      <c r="B9" s="127" t="s">
        <v>236</v>
      </c>
      <c r="C9" s="131">
        <v>133.41268660417597</v>
      </c>
      <c r="D9" s="131">
        <v>532.55963894261765</v>
      </c>
      <c r="E9" s="128">
        <f t="shared" si="0"/>
        <v>-399.14695233844168</v>
      </c>
      <c r="F9" s="129">
        <f t="shared" si="1"/>
        <v>665.97232554679363</v>
      </c>
      <c r="G9" s="130">
        <f t="shared" si="2"/>
        <v>0.25051219966474209</v>
      </c>
    </row>
    <row r="10" spans="1:7" ht="16.2" customHeight="1">
      <c r="B10" s="127" t="s">
        <v>237</v>
      </c>
      <c r="C10" s="131">
        <v>2984.5658073270015</v>
      </c>
      <c r="D10" s="131">
        <v>3080.020352781547</v>
      </c>
      <c r="E10" s="128">
        <f t="shared" si="0"/>
        <v>-95.454545454545496</v>
      </c>
      <c r="F10" s="129">
        <f t="shared" si="1"/>
        <v>6064.5861601085489</v>
      </c>
      <c r="G10" s="130">
        <f t="shared" si="2"/>
        <v>0.96900846925626938</v>
      </c>
    </row>
    <row r="11" spans="1:7" ht="16.2" customHeight="1">
      <c r="B11" s="127" t="s">
        <v>304</v>
      </c>
      <c r="C11" s="128">
        <v>1008.5</v>
      </c>
      <c r="D11" s="128">
        <v>820.9</v>
      </c>
      <c r="E11" s="128">
        <f t="shared" si="0"/>
        <v>187.60000000000002</v>
      </c>
      <c r="F11" s="129">
        <f t="shared" si="1"/>
        <v>1829.4</v>
      </c>
      <c r="G11" s="130">
        <f t="shared" si="2"/>
        <v>1.2285296625654769</v>
      </c>
    </row>
    <row r="12" spans="1:7" ht="16.2" customHeight="1">
      <c r="B12" s="127" t="s">
        <v>184</v>
      </c>
      <c r="C12" s="128">
        <v>22436</v>
      </c>
      <c r="D12" s="128">
        <v>5666</v>
      </c>
      <c r="E12" s="128">
        <f t="shared" si="0"/>
        <v>16770</v>
      </c>
      <c r="F12" s="129">
        <f t="shared" si="1"/>
        <v>28102</v>
      </c>
      <c r="G12" s="130">
        <f t="shared" si="2"/>
        <v>3.9597599717613838</v>
      </c>
    </row>
    <row r="13" spans="1:7" ht="16.2" customHeight="1">
      <c r="B13" s="127" t="s">
        <v>305</v>
      </c>
      <c r="C13" s="131">
        <v>80.215576353968672</v>
      </c>
      <c r="D13" s="131">
        <v>1110.2743626141842</v>
      </c>
      <c r="E13" s="128">
        <f t="shared" si="0"/>
        <v>-1030.0587862602156</v>
      </c>
      <c r="F13" s="129">
        <f t="shared" si="1"/>
        <v>1190.4899389681527</v>
      </c>
      <c r="G13" s="130">
        <f t="shared" si="2"/>
        <v>7.2248427105078769E-2</v>
      </c>
    </row>
    <row r="14" spans="1:7" ht="16.2" customHeight="1">
      <c r="B14" s="127" t="s">
        <v>306</v>
      </c>
      <c r="C14" s="128">
        <v>43.4</v>
      </c>
      <c r="D14" s="128">
        <v>307</v>
      </c>
      <c r="E14" s="128">
        <f t="shared" si="0"/>
        <v>-263.60000000000002</v>
      </c>
      <c r="F14" s="129">
        <f t="shared" si="1"/>
        <v>350.4</v>
      </c>
      <c r="G14" s="130">
        <f t="shared" si="2"/>
        <v>0.14136807817589575</v>
      </c>
    </row>
    <row r="15" spans="1:7" ht="16.2" customHeight="1">
      <c r="B15" s="127" t="s">
        <v>307</v>
      </c>
      <c r="C15" s="132">
        <v>2012.4</v>
      </c>
      <c r="D15" s="128">
        <v>2791.6</v>
      </c>
      <c r="E15" s="128">
        <f t="shared" si="0"/>
        <v>-779.19999999999982</v>
      </c>
      <c r="F15" s="129">
        <f t="shared" si="1"/>
        <v>4804</v>
      </c>
      <c r="G15" s="130">
        <f t="shared" si="2"/>
        <v>0.7208769164636768</v>
      </c>
    </row>
    <row r="16" spans="1:7" ht="16.2" customHeight="1">
      <c r="B16" s="127" t="s">
        <v>308</v>
      </c>
      <c r="C16" s="128">
        <v>6208.2</v>
      </c>
      <c r="D16" s="128">
        <v>6138.9</v>
      </c>
      <c r="E16" s="128">
        <f t="shared" si="0"/>
        <v>69.300000000000182</v>
      </c>
      <c r="F16" s="129">
        <f t="shared" si="1"/>
        <v>12347.099999999999</v>
      </c>
      <c r="G16" s="130">
        <f t="shared" si="2"/>
        <v>1.0112886673508283</v>
      </c>
    </row>
    <row r="17" spans="2:7" ht="16.2" customHeight="1">
      <c r="B17" s="127" t="s">
        <v>309</v>
      </c>
      <c r="C17" s="131">
        <v>1207.1728066890535</v>
      </c>
      <c r="D17" s="131">
        <v>1562.1911316017263</v>
      </c>
      <c r="E17" s="128">
        <f t="shared" si="0"/>
        <v>-355.01832491267282</v>
      </c>
      <c r="F17" s="129">
        <f t="shared" si="1"/>
        <v>2769.3639382907795</v>
      </c>
      <c r="G17" s="130">
        <f t="shared" si="2"/>
        <v>0.77274334892128738</v>
      </c>
    </row>
    <row r="18" spans="2:7" ht="16.2" customHeight="1">
      <c r="B18" s="127" t="s">
        <v>52</v>
      </c>
      <c r="C18" s="131">
        <v>5975.7282585583671</v>
      </c>
      <c r="D18" s="131">
        <v>4164.5226451201361</v>
      </c>
      <c r="E18" s="128">
        <f t="shared" si="0"/>
        <v>1811.205613438231</v>
      </c>
      <c r="F18" s="129">
        <f t="shared" si="1"/>
        <v>10140.250903678503</v>
      </c>
      <c r="G18" s="130">
        <f t="shared" si="2"/>
        <v>1.4349131383786682</v>
      </c>
    </row>
    <row r="19" spans="2:7" ht="16.2" customHeight="1">
      <c r="B19" s="133" t="s">
        <v>53</v>
      </c>
      <c r="C19" s="134">
        <v>114.4</v>
      </c>
      <c r="D19" s="134">
        <v>484.1</v>
      </c>
      <c r="E19" s="135">
        <f t="shared" si="0"/>
        <v>-369.70000000000005</v>
      </c>
      <c r="F19" s="136">
        <f t="shared" si="1"/>
        <v>598.5</v>
      </c>
      <c r="G19" s="137">
        <f t="shared" si="2"/>
        <v>0.236314810989465</v>
      </c>
    </row>
    <row r="20" spans="2:7" ht="16.2" customHeight="1">
      <c r="B20" s="127" t="s">
        <v>310</v>
      </c>
      <c r="C20" s="128">
        <v>121.5</v>
      </c>
      <c r="D20" s="128">
        <v>182.6</v>
      </c>
      <c r="E20" s="128">
        <f t="shared" si="0"/>
        <v>-61.099999999999994</v>
      </c>
      <c r="F20" s="129">
        <f t="shared" si="1"/>
        <v>304.10000000000002</v>
      </c>
      <c r="G20" s="130">
        <f t="shared" si="2"/>
        <v>0.66538882803943045</v>
      </c>
    </row>
    <row r="21" spans="2:7" ht="16.2" customHeight="1">
      <c r="B21" s="127" t="s">
        <v>311</v>
      </c>
      <c r="C21" s="128">
        <v>20.8</v>
      </c>
      <c r="D21" s="128">
        <v>15.6</v>
      </c>
      <c r="E21" s="128">
        <f t="shared" si="0"/>
        <v>5.2000000000000011</v>
      </c>
      <c r="F21" s="129">
        <f t="shared" si="1"/>
        <v>36.4</v>
      </c>
      <c r="G21" s="130">
        <f t="shared" si="2"/>
        <v>1.3333333333333335</v>
      </c>
    </row>
    <row r="22" spans="2:7" ht="16.2" customHeight="1">
      <c r="B22" s="127" t="s">
        <v>54</v>
      </c>
      <c r="C22" s="131">
        <v>4218.283964839743</v>
      </c>
      <c r="D22" s="131">
        <v>3530.2286679186332</v>
      </c>
      <c r="E22" s="128">
        <f t="shared" si="0"/>
        <v>688.05529692110986</v>
      </c>
      <c r="F22" s="129">
        <f t="shared" si="1"/>
        <v>7748.5126327583766</v>
      </c>
      <c r="G22" s="130">
        <f t="shared" si="2"/>
        <v>1.1949038891372372</v>
      </c>
    </row>
    <row r="23" spans="2:7" ht="16.2" customHeight="1">
      <c r="B23" s="138" t="s">
        <v>312</v>
      </c>
      <c r="C23" s="139">
        <v>397.3</v>
      </c>
      <c r="D23" s="139">
        <v>44.7</v>
      </c>
      <c r="E23" s="139">
        <f t="shared" si="0"/>
        <v>352.6</v>
      </c>
      <c r="F23" s="140">
        <f t="shared" si="1"/>
        <v>442</v>
      </c>
      <c r="G23" s="141">
        <f t="shared" si="2"/>
        <v>8.8881431767337808</v>
      </c>
    </row>
    <row r="24" spans="2:7">
      <c r="B24" s="124" t="s">
        <v>230</v>
      </c>
      <c r="C24" s="125"/>
      <c r="D24" s="125"/>
      <c r="E24" s="125"/>
      <c r="F24" s="125"/>
      <c r="G24" s="125"/>
    </row>
    <row r="25" spans="2:7">
      <c r="B25" s="124" t="s">
        <v>298</v>
      </c>
      <c r="C25" s="125"/>
      <c r="D25" s="125"/>
      <c r="E25" s="125"/>
      <c r="F25" s="125"/>
      <c r="G25" s="125"/>
    </row>
    <row r="26" spans="2:7">
      <c r="B26" s="124" t="s">
        <v>313</v>
      </c>
      <c r="C26" s="125"/>
      <c r="D26" s="125"/>
      <c r="E26" s="125"/>
      <c r="F26" s="125"/>
      <c r="G26" s="125"/>
    </row>
    <row r="27" spans="2:7">
      <c r="B27" s="124" t="s">
        <v>314</v>
      </c>
      <c r="C27" s="125"/>
      <c r="D27" s="125"/>
      <c r="E27" s="125"/>
      <c r="F27" s="125"/>
      <c r="G27" s="125"/>
    </row>
  </sheetData>
  <printOptions horizontalCentered="1" verticalCentered="1"/>
  <pageMargins left="0.75" right="0.75" top="1" bottom="1" header="0" footer="0"/>
  <pageSetup scale="80" orientation="landscape" r:id="rId1"/>
  <headerFooter alignWithMargins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showGridLines="0" zoomScale="75" workbookViewId="0">
      <selection activeCell="C10" sqref="C10"/>
    </sheetView>
  </sheetViews>
  <sheetFormatPr baseColWidth="10" defaultRowHeight="15.6"/>
  <cols>
    <col min="1" max="1" width="7.33203125" style="1" customWidth="1"/>
    <col min="2" max="2" width="57.33203125" style="1" customWidth="1"/>
    <col min="3" max="8" width="16" style="1" customWidth="1"/>
    <col min="9" max="16384" width="11.5546875" style="1"/>
  </cols>
  <sheetData>
    <row r="2" spans="1:8">
      <c r="A2" s="3" t="s">
        <v>315</v>
      </c>
      <c r="B2" s="3" t="s">
        <v>316</v>
      </c>
    </row>
    <row r="3" spans="1:8">
      <c r="B3" s="1" t="s">
        <v>317</v>
      </c>
    </row>
    <row r="4" spans="1:8" ht="6" customHeight="1"/>
    <row r="5" spans="1:8" ht="36" customHeight="1">
      <c r="B5" s="16" t="s">
        <v>318</v>
      </c>
      <c r="C5" s="16">
        <v>1990</v>
      </c>
      <c r="D5" s="16">
        <v>1991</v>
      </c>
      <c r="E5" s="16">
        <v>1992</v>
      </c>
      <c r="F5" s="16">
        <v>1993</v>
      </c>
      <c r="G5" s="16">
        <v>1994</v>
      </c>
      <c r="H5" s="16">
        <v>1995</v>
      </c>
    </row>
    <row r="6" spans="1:8">
      <c r="B6" s="100"/>
      <c r="C6" s="100"/>
      <c r="D6" s="100"/>
      <c r="E6" s="100"/>
      <c r="F6" s="100"/>
      <c r="G6" s="100"/>
      <c r="H6" s="100"/>
    </row>
    <row r="7" spans="1:8">
      <c r="B7" s="3" t="s">
        <v>319</v>
      </c>
      <c r="C7" s="142">
        <f t="shared" ref="C7:H7" si="0">C8+C32+C40</f>
        <v>100.00000000000001</v>
      </c>
      <c r="D7" s="142">
        <f t="shared" si="0"/>
        <v>100.00000000000003</v>
      </c>
      <c r="E7" s="142">
        <f t="shared" si="0"/>
        <v>99.999999999999986</v>
      </c>
      <c r="F7" s="142">
        <f t="shared" si="0"/>
        <v>100</v>
      </c>
      <c r="G7" s="142">
        <f t="shared" si="0"/>
        <v>99.999999999999986</v>
      </c>
      <c r="H7" s="142">
        <f t="shared" si="0"/>
        <v>100</v>
      </c>
    </row>
    <row r="8" spans="1:8">
      <c r="B8" s="1" t="s">
        <v>320</v>
      </c>
      <c r="C8" s="143">
        <f t="shared" ref="C8:H8" si="1">SUM(C9:C30)</f>
        <v>88.800000000000011</v>
      </c>
      <c r="D8" s="143">
        <f t="shared" si="1"/>
        <v>85.600000000000023</v>
      </c>
      <c r="E8" s="143">
        <f t="shared" si="1"/>
        <v>85.299999999999983</v>
      </c>
      <c r="F8" s="143">
        <f t="shared" si="1"/>
        <v>88.4</v>
      </c>
      <c r="G8" s="143">
        <f t="shared" si="1"/>
        <v>80.999999999999986</v>
      </c>
      <c r="H8" s="143">
        <f t="shared" si="1"/>
        <v>84.2</v>
      </c>
    </row>
    <row r="9" spans="1:8">
      <c r="B9" s="1" t="s">
        <v>321</v>
      </c>
      <c r="C9" s="143">
        <f>0+21.8</f>
        <v>21.8</v>
      </c>
      <c r="D9" s="143">
        <f>16.9+1.5</f>
        <v>18.399999999999999</v>
      </c>
      <c r="E9" s="143">
        <f>21.2+1.2</f>
        <v>22.4</v>
      </c>
      <c r="F9" s="143">
        <f>20.9+1</f>
        <v>21.9</v>
      </c>
      <c r="G9" s="143">
        <f>13.5+0.8</f>
        <v>14.3</v>
      </c>
      <c r="H9" s="143">
        <f>15.3+0.8</f>
        <v>16.100000000000001</v>
      </c>
    </row>
    <row r="10" spans="1:8">
      <c r="B10" s="1" t="s">
        <v>322</v>
      </c>
      <c r="C10" s="143">
        <v>0.4</v>
      </c>
      <c r="D10" s="143">
        <v>0.5</v>
      </c>
      <c r="E10" s="143">
        <v>0.4</v>
      </c>
      <c r="F10" s="143">
        <v>0.2</v>
      </c>
      <c r="G10" s="143">
        <v>0</v>
      </c>
      <c r="H10" s="143">
        <v>0.3</v>
      </c>
    </row>
    <row r="11" spans="1:8">
      <c r="B11" s="1" t="s">
        <v>323</v>
      </c>
      <c r="C11" s="143">
        <v>0.3</v>
      </c>
      <c r="D11" s="143">
        <v>0.1</v>
      </c>
      <c r="E11" s="143">
        <v>1.1000000000000001</v>
      </c>
      <c r="F11" s="143">
        <v>1.7</v>
      </c>
      <c r="G11" s="143">
        <v>1.6</v>
      </c>
      <c r="H11" s="143">
        <v>1</v>
      </c>
    </row>
    <row r="12" spans="1:8">
      <c r="B12" s="1" t="s">
        <v>324</v>
      </c>
      <c r="C12" s="143">
        <v>0</v>
      </c>
      <c r="D12" s="143">
        <v>0.1</v>
      </c>
      <c r="E12" s="143">
        <v>0.1</v>
      </c>
      <c r="F12" s="143">
        <v>0.1</v>
      </c>
      <c r="G12" s="143">
        <v>0.1</v>
      </c>
      <c r="H12" s="143">
        <v>0</v>
      </c>
    </row>
    <row r="13" spans="1:8">
      <c r="B13" s="1" t="s">
        <v>325</v>
      </c>
      <c r="C13" s="143">
        <v>0.1</v>
      </c>
      <c r="D13" s="143">
        <v>0</v>
      </c>
      <c r="E13" s="143">
        <v>0</v>
      </c>
      <c r="F13" s="143">
        <v>0.1</v>
      </c>
      <c r="G13" s="143">
        <v>0.1</v>
      </c>
      <c r="H13" s="143">
        <v>0</v>
      </c>
    </row>
    <row r="14" spans="1:8">
      <c r="B14" s="1" t="s">
        <v>326</v>
      </c>
      <c r="C14" s="143">
        <v>0</v>
      </c>
      <c r="D14" s="143">
        <v>5.3</v>
      </c>
      <c r="E14" s="143">
        <v>3.7</v>
      </c>
      <c r="F14" s="143">
        <v>4.0999999999999996</v>
      </c>
      <c r="G14" s="143">
        <v>3.8</v>
      </c>
      <c r="H14" s="143">
        <v>3.8</v>
      </c>
    </row>
    <row r="15" spans="1:8">
      <c r="B15" s="1" t="s">
        <v>327</v>
      </c>
      <c r="C15" s="143">
        <v>5.0999999999999996</v>
      </c>
      <c r="D15" s="143">
        <v>0.9</v>
      </c>
      <c r="E15" s="143">
        <v>3</v>
      </c>
      <c r="F15" s="143">
        <v>3.6</v>
      </c>
      <c r="G15" s="143">
        <v>3</v>
      </c>
      <c r="H15" s="143">
        <v>1.4</v>
      </c>
    </row>
    <row r="16" spans="1:8">
      <c r="B16" s="1" t="s">
        <v>328</v>
      </c>
      <c r="C16" s="143">
        <v>0.9</v>
      </c>
      <c r="D16" s="143">
        <v>0.4</v>
      </c>
      <c r="E16" s="143">
        <v>0.3</v>
      </c>
      <c r="F16" s="143">
        <v>0.2</v>
      </c>
      <c r="G16" s="143">
        <v>0.4</v>
      </c>
      <c r="H16" s="143">
        <v>0.6</v>
      </c>
    </row>
    <row r="17" spans="2:8">
      <c r="B17" s="1" t="s">
        <v>329</v>
      </c>
      <c r="C17" s="143">
        <v>0.4</v>
      </c>
      <c r="D17" s="143">
        <v>18.3</v>
      </c>
      <c r="E17" s="143">
        <v>16.3</v>
      </c>
      <c r="F17" s="143">
        <v>21.4</v>
      </c>
      <c r="G17" s="143">
        <v>14.2</v>
      </c>
      <c r="H17" s="143">
        <v>17.399999999999999</v>
      </c>
    </row>
    <row r="18" spans="2:8">
      <c r="B18" s="1" t="s">
        <v>330</v>
      </c>
      <c r="C18" s="143">
        <v>22.4</v>
      </c>
      <c r="D18" s="143">
        <f>2.5</f>
        <v>2.5</v>
      </c>
      <c r="E18" s="143">
        <f>2.5+0.2</f>
        <v>2.7</v>
      </c>
      <c r="F18" s="143">
        <v>1</v>
      </c>
      <c r="G18" s="143">
        <f>3.6-0.1</f>
        <v>3.5</v>
      </c>
      <c r="H18" s="143">
        <f>2.6-0.1</f>
        <v>2.5</v>
      </c>
    </row>
    <row r="19" spans="2:8">
      <c r="B19" s="1" t="s">
        <v>331</v>
      </c>
      <c r="C19" s="143">
        <v>2.4</v>
      </c>
      <c r="D19" s="143">
        <f>2.2</f>
        <v>2.2000000000000002</v>
      </c>
      <c r="E19" s="143">
        <v>1.7</v>
      </c>
      <c r="F19" s="143">
        <f>1.4-0.2</f>
        <v>1.2</v>
      </c>
      <c r="G19" s="143">
        <f>1.4-0.1</f>
        <v>1.2999999999999998</v>
      </c>
      <c r="H19" s="143">
        <v>1.1000000000000001</v>
      </c>
    </row>
    <row r="20" spans="2:8">
      <c r="B20" s="1" t="s">
        <v>332</v>
      </c>
      <c r="C20" s="143">
        <v>1</v>
      </c>
      <c r="D20" s="143">
        <v>0.1</v>
      </c>
      <c r="E20" s="143">
        <v>0.2</v>
      </c>
      <c r="F20" s="143">
        <v>0.2</v>
      </c>
      <c r="G20" s="143">
        <v>0.1</v>
      </c>
      <c r="H20" s="143">
        <v>0.1</v>
      </c>
    </row>
    <row r="21" spans="2:8">
      <c r="B21" s="1" t="s">
        <v>333</v>
      </c>
      <c r="C21" s="143">
        <v>0.2</v>
      </c>
      <c r="D21" s="143">
        <v>2.9</v>
      </c>
      <c r="E21" s="143">
        <v>1.6</v>
      </c>
      <c r="F21" s="143">
        <v>1.5</v>
      </c>
      <c r="G21" s="143">
        <v>0.7</v>
      </c>
      <c r="H21" s="143">
        <v>1</v>
      </c>
    </row>
    <row r="22" spans="2:8">
      <c r="B22" s="1" t="s">
        <v>334</v>
      </c>
      <c r="C22" s="143">
        <v>1.1000000000000001</v>
      </c>
      <c r="D22" s="143">
        <v>3.2</v>
      </c>
      <c r="E22" s="143">
        <v>4.5</v>
      </c>
      <c r="F22" s="143">
        <v>3.4</v>
      </c>
      <c r="G22" s="143">
        <v>2.9</v>
      </c>
      <c r="H22" s="143">
        <v>3.5</v>
      </c>
    </row>
    <row r="23" spans="2:8">
      <c r="B23" s="1" t="s">
        <v>335</v>
      </c>
      <c r="C23" s="143">
        <v>3.4</v>
      </c>
      <c r="D23" s="143">
        <v>6.9</v>
      </c>
      <c r="E23" s="143">
        <v>0</v>
      </c>
      <c r="F23" s="143">
        <v>1.8</v>
      </c>
      <c r="G23" s="143">
        <v>0</v>
      </c>
      <c r="H23" s="143">
        <v>0</v>
      </c>
    </row>
    <row r="24" spans="2:8">
      <c r="B24" s="1" t="s">
        <v>336</v>
      </c>
      <c r="C24" s="143">
        <v>12.2</v>
      </c>
      <c r="D24" s="143">
        <v>1.1000000000000001</v>
      </c>
      <c r="E24" s="143">
        <v>0.9</v>
      </c>
      <c r="F24" s="143">
        <v>1.5</v>
      </c>
      <c r="G24" s="143">
        <v>1.4</v>
      </c>
      <c r="H24" s="143">
        <v>2.2000000000000002</v>
      </c>
    </row>
    <row r="25" spans="2:8">
      <c r="B25" s="1" t="s">
        <v>337</v>
      </c>
      <c r="C25" s="143">
        <v>2.4</v>
      </c>
      <c r="D25" s="143">
        <v>9.6999999999999993</v>
      </c>
      <c r="E25" s="143">
        <v>10.8</v>
      </c>
      <c r="F25" s="143">
        <v>6.1</v>
      </c>
      <c r="G25" s="143">
        <v>6.2</v>
      </c>
      <c r="H25" s="143">
        <v>3.3</v>
      </c>
    </row>
    <row r="26" spans="2:8">
      <c r="B26" s="1" t="s">
        <v>338</v>
      </c>
      <c r="C26" s="143">
        <v>1.2</v>
      </c>
      <c r="D26" s="143">
        <v>0.4</v>
      </c>
      <c r="E26" s="143">
        <v>0.6</v>
      </c>
      <c r="F26" s="143">
        <v>1</v>
      </c>
      <c r="G26" s="143">
        <v>0.5</v>
      </c>
      <c r="H26" s="143">
        <v>0.5</v>
      </c>
    </row>
    <row r="27" spans="2:8">
      <c r="B27" s="1" t="s">
        <v>339</v>
      </c>
      <c r="C27" s="143">
        <v>0.4</v>
      </c>
      <c r="D27" s="143">
        <v>12.4</v>
      </c>
      <c r="E27" s="143">
        <v>14.8</v>
      </c>
      <c r="F27" s="143">
        <v>15.4</v>
      </c>
      <c r="G27" s="143">
        <v>26.7</v>
      </c>
      <c r="H27" s="143">
        <v>27.4</v>
      </c>
    </row>
    <row r="28" spans="2:8">
      <c r="B28" s="1" t="s">
        <v>340</v>
      </c>
      <c r="C28" s="143">
        <v>12.7</v>
      </c>
      <c r="D28" s="143">
        <v>0</v>
      </c>
      <c r="E28" s="143">
        <v>0.1</v>
      </c>
      <c r="F28" s="143">
        <v>0.5</v>
      </c>
      <c r="G28" s="143">
        <v>0.1</v>
      </c>
      <c r="H28" s="143">
        <v>0.7</v>
      </c>
    </row>
    <row r="29" spans="2:8">
      <c r="B29" s="1" t="s">
        <v>341</v>
      </c>
      <c r="C29" s="143">
        <v>0.1</v>
      </c>
      <c r="D29" s="143">
        <v>0.2</v>
      </c>
      <c r="E29" s="143">
        <v>0.1</v>
      </c>
      <c r="F29" s="143">
        <v>1.5</v>
      </c>
      <c r="G29" s="143">
        <v>0.1</v>
      </c>
      <c r="H29" s="143">
        <v>1.3</v>
      </c>
    </row>
    <row r="30" spans="2:8">
      <c r="B30" s="1" t="s">
        <v>342</v>
      </c>
      <c r="C30" s="143">
        <v>0.3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</row>
    <row r="31" spans="2:8">
      <c r="C31" s="143"/>
      <c r="D31" s="143"/>
      <c r="E31" s="143"/>
      <c r="F31" s="143"/>
      <c r="G31" s="143"/>
      <c r="H31" s="143"/>
    </row>
    <row r="32" spans="2:8">
      <c r="B32" s="1" t="s">
        <v>343</v>
      </c>
      <c r="C32" s="142">
        <f t="shared" ref="C32:H32" si="2">SUM(C33:C38)</f>
        <v>4.7</v>
      </c>
      <c r="D32" s="142">
        <f t="shared" si="2"/>
        <v>9.7000000000000011</v>
      </c>
      <c r="E32" s="142">
        <f t="shared" si="2"/>
        <v>11</v>
      </c>
      <c r="F32" s="142">
        <f t="shared" si="2"/>
        <v>10.3</v>
      </c>
      <c r="G32" s="142">
        <f t="shared" si="2"/>
        <v>12.5</v>
      </c>
      <c r="H32" s="142">
        <f t="shared" si="2"/>
        <v>13.799999999999999</v>
      </c>
    </row>
    <row r="33" spans="2:8">
      <c r="B33" s="1" t="s">
        <v>344</v>
      </c>
      <c r="C33" s="143">
        <v>1.1000000000000001</v>
      </c>
      <c r="D33" s="143">
        <v>1.1000000000000001</v>
      </c>
      <c r="E33" s="143">
        <v>3.5</v>
      </c>
      <c r="F33" s="143">
        <v>3.2</v>
      </c>
      <c r="G33" s="143">
        <v>2.7</v>
      </c>
      <c r="H33" s="143">
        <v>5.4</v>
      </c>
    </row>
    <row r="34" spans="2:8">
      <c r="B34" s="1" t="s">
        <v>345</v>
      </c>
      <c r="C34" s="143">
        <v>0.3</v>
      </c>
      <c r="D34" s="143">
        <v>1.3</v>
      </c>
      <c r="E34" s="143">
        <v>2.7</v>
      </c>
      <c r="F34" s="143">
        <v>1.2</v>
      </c>
      <c r="G34" s="143">
        <v>0.3</v>
      </c>
      <c r="H34" s="143">
        <v>0.2</v>
      </c>
    </row>
    <row r="35" spans="2:8">
      <c r="B35" s="1" t="s">
        <v>346</v>
      </c>
      <c r="C35" s="143">
        <v>1</v>
      </c>
      <c r="D35" s="143">
        <v>0.3</v>
      </c>
      <c r="E35" s="143">
        <v>0.3</v>
      </c>
      <c r="F35" s="143">
        <v>0.5</v>
      </c>
      <c r="G35" s="143">
        <v>0.2</v>
      </c>
      <c r="H35" s="143">
        <v>0.6</v>
      </c>
    </row>
    <row r="36" spans="2:8">
      <c r="B36" s="1" t="s">
        <v>347</v>
      </c>
      <c r="C36" s="143">
        <v>0.3</v>
      </c>
      <c r="D36" s="143">
        <v>0.7</v>
      </c>
      <c r="E36" s="143">
        <v>0.6</v>
      </c>
      <c r="F36" s="143">
        <v>0.2</v>
      </c>
      <c r="G36" s="143">
        <v>0.7</v>
      </c>
      <c r="H36" s="143">
        <v>0.8</v>
      </c>
    </row>
    <row r="37" spans="2:8">
      <c r="B37" s="1" t="s">
        <v>348</v>
      </c>
      <c r="C37" s="143">
        <v>1.3</v>
      </c>
      <c r="D37" s="143">
        <v>5.2</v>
      </c>
      <c r="E37" s="143">
        <v>3.9</v>
      </c>
      <c r="F37" s="143">
        <v>5.2</v>
      </c>
      <c r="G37" s="143">
        <v>8.1999999999999993</v>
      </c>
      <c r="H37" s="143">
        <v>6.2</v>
      </c>
    </row>
    <row r="38" spans="2:8">
      <c r="B38" s="1" t="s">
        <v>349</v>
      </c>
      <c r="C38" s="143">
        <v>0.7</v>
      </c>
      <c r="D38" s="143">
        <f>1+0.1</f>
        <v>1.1000000000000001</v>
      </c>
      <c r="E38" s="143">
        <v>0</v>
      </c>
      <c r="F38" s="143">
        <v>0</v>
      </c>
      <c r="G38" s="143">
        <v>0.4</v>
      </c>
      <c r="H38" s="143">
        <v>0.6</v>
      </c>
    </row>
    <row r="39" spans="2:8">
      <c r="C39" s="143"/>
      <c r="D39" s="143"/>
      <c r="E39" s="143"/>
      <c r="F39" s="143"/>
      <c r="G39" s="143"/>
      <c r="H39" s="143"/>
    </row>
    <row r="40" spans="2:8">
      <c r="B40" s="1" t="s">
        <v>350</v>
      </c>
      <c r="C40" s="142">
        <f t="shared" ref="C40:H40" si="3">SUM(C41:C45)</f>
        <v>6.5</v>
      </c>
      <c r="D40" s="142">
        <f t="shared" si="3"/>
        <v>4.7</v>
      </c>
      <c r="E40" s="142">
        <f t="shared" si="3"/>
        <v>3.6999999999999997</v>
      </c>
      <c r="F40" s="142">
        <f t="shared" si="3"/>
        <v>1.3</v>
      </c>
      <c r="G40" s="142">
        <f t="shared" si="3"/>
        <v>6.5</v>
      </c>
      <c r="H40" s="142">
        <f t="shared" si="3"/>
        <v>2</v>
      </c>
    </row>
    <row r="41" spans="2:8">
      <c r="B41" s="1" t="s">
        <v>351</v>
      </c>
      <c r="C41" s="143">
        <v>3.1</v>
      </c>
      <c r="D41" s="143">
        <v>0</v>
      </c>
      <c r="E41" s="143">
        <v>0</v>
      </c>
      <c r="F41" s="143">
        <v>0</v>
      </c>
      <c r="G41" s="143">
        <v>0</v>
      </c>
      <c r="H41" s="143">
        <v>0</v>
      </c>
    </row>
    <row r="42" spans="2:8">
      <c r="B42" s="1" t="s">
        <v>352</v>
      </c>
      <c r="C42" s="143">
        <v>0.3</v>
      </c>
      <c r="D42" s="143">
        <v>0.3</v>
      </c>
      <c r="E42" s="143">
        <v>0.4</v>
      </c>
      <c r="F42" s="143">
        <v>0.3</v>
      </c>
      <c r="G42" s="143">
        <v>0.1</v>
      </c>
      <c r="H42" s="143">
        <v>0.5</v>
      </c>
    </row>
    <row r="43" spans="2:8">
      <c r="B43" s="1" t="s">
        <v>353</v>
      </c>
      <c r="C43" s="143">
        <v>0</v>
      </c>
      <c r="D43" s="143">
        <v>0</v>
      </c>
      <c r="E43" s="143">
        <v>0.4</v>
      </c>
      <c r="F43" s="143">
        <v>0.2</v>
      </c>
      <c r="G43" s="143">
        <v>0.2</v>
      </c>
      <c r="H43" s="143">
        <v>0</v>
      </c>
    </row>
    <row r="44" spans="2:8">
      <c r="B44" s="1" t="s">
        <v>354</v>
      </c>
      <c r="C44" s="143">
        <v>0</v>
      </c>
      <c r="D44" s="143">
        <v>0.1</v>
      </c>
      <c r="E44" s="143">
        <v>0.6</v>
      </c>
      <c r="F44" s="143">
        <v>0.8</v>
      </c>
      <c r="G44" s="143">
        <v>1.1000000000000001</v>
      </c>
      <c r="H44" s="143">
        <v>1.3</v>
      </c>
    </row>
    <row r="45" spans="2:8">
      <c r="B45" s="1" t="s">
        <v>355</v>
      </c>
      <c r="C45" s="143">
        <v>3.1</v>
      </c>
      <c r="D45" s="143">
        <v>4.3</v>
      </c>
      <c r="E45" s="143">
        <v>2.2999999999999998</v>
      </c>
      <c r="F45" s="143">
        <v>0</v>
      </c>
      <c r="G45" s="143">
        <v>5.0999999999999996</v>
      </c>
      <c r="H45" s="143">
        <v>0.2</v>
      </c>
    </row>
    <row r="46" spans="2:8">
      <c r="B46" s="11"/>
      <c r="C46" s="11"/>
      <c r="D46" s="11"/>
      <c r="E46" s="11"/>
      <c r="F46" s="11"/>
      <c r="G46" s="11"/>
      <c r="H46" s="11"/>
    </row>
    <row r="47" spans="2:8">
      <c r="B47" s="1" t="s">
        <v>356</v>
      </c>
    </row>
    <row r="48" spans="2:8">
      <c r="B48" s="6"/>
      <c r="C48" s="6"/>
      <c r="D48" s="6"/>
      <c r="E48" s="6"/>
      <c r="F48" s="6"/>
      <c r="G48" s="6"/>
      <c r="H48" s="6"/>
    </row>
  </sheetData>
  <printOptions horizontalCentered="1" verticalCentered="1"/>
  <pageMargins left="0.75" right="0.75" top="1" bottom="1" header="0" footer="0"/>
  <pageSetup scale="80" orientation="landscape" r:id="rId1"/>
  <headerFooter alignWithMargins="0"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zoomScale="75" workbookViewId="0">
      <selection activeCell="C10" sqref="C10"/>
    </sheetView>
  </sheetViews>
  <sheetFormatPr baseColWidth="10" defaultRowHeight="15.6"/>
  <cols>
    <col min="1" max="1" width="7.6640625" style="1" customWidth="1"/>
    <col min="2" max="2" width="57.33203125" style="1" customWidth="1"/>
    <col min="3" max="8" width="16" style="1" customWidth="1"/>
    <col min="9" max="16384" width="11.5546875" style="1"/>
  </cols>
  <sheetData>
    <row r="1" spans="1:8">
      <c r="C1" s="6"/>
      <c r="D1" s="6"/>
      <c r="E1" s="6"/>
      <c r="F1" s="6"/>
      <c r="G1" s="6"/>
      <c r="H1" s="6"/>
    </row>
    <row r="2" spans="1:8">
      <c r="A2" s="3" t="s">
        <v>357</v>
      </c>
      <c r="B2" s="3" t="s">
        <v>358</v>
      </c>
    </row>
    <row r="3" spans="1:8">
      <c r="B3" s="1" t="s">
        <v>317</v>
      </c>
    </row>
    <row r="4" spans="1:8" ht="5.4" customHeight="1"/>
    <row r="5" spans="1:8" ht="40.200000000000003" customHeight="1">
      <c r="B5" s="16" t="s">
        <v>318</v>
      </c>
      <c r="C5" s="16">
        <v>1990</v>
      </c>
      <c r="D5" s="16">
        <v>1991</v>
      </c>
      <c r="E5" s="16">
        <v>1992</v>
      </c>
      <c r="F5" s="16">
        <v>1993</v>
      </c>
      <c r="G5" s="16">
        <v>1994</v>
      </c>
      <c r="H5" s="16">
        <v>1995</v>
      </c>
    </row>
    <row r="6" spans="1:8">
      <c r="B6" s="100"/>
      <c r="C6" s="100"/>
      <c r="D6" s="100"/>
      <c r="E6" s="100"/>
      <c r="F6" s="100"/>
      <c r="G6" s="100"/>
      <c r="H6" s="100"/>
    </row>
    <row r="7" spans="1:8">
      <c r="B7" s="3" t="s">
        <v>319</v>
      </c>
      <c r="C7" s="144">
        <f t="shared" ref="C7:H7" si="0">C8+C19+C25</f>
        <v>100</v>
      </c>
      <c r="D7" s="144">
        <f t="shared" si="0"/>
        <v>99.999999999999986</v>
      </c>
      <c r="E7" s="144">
        <f t="shared" si="0"/>
        <v>100</v>
      </c>
      <c r="F7" s="144">
        <f t="shared" si="0"/>
        <v>99.999999999999986</v>
      </c>
      <c r="G7" s="144">
        <f t="shared" si="0"/>
        <v>100.00000000000001</v>
      </c>
      <c r="H7" s="144">
        <f t="shared" si="0"/>
        <v>100</v>
      </c>
    </row>
    <row r="8" spans="1:8">
      <c r="B8" s="1" t="s">
        <v>320</v>
      </c>
      <c r="C8" s="145">
        <f t="shared" ref="C8:H8" si="1">SUM(C9:C17)</f>
        <v>37.5</v>
      </c>
      <c r="D8" s="145">
        <f t="shared" si="1"/>
        <v>79.399999999999991</v>
      </c>
      <c r="E8" s="145">
        <f t="shared" si="1"/>
        <v>55</v>
      </c>
      <c r="F8" s="145">
        <f t="shared" si="1"/>
        <v>74.199999999999989</v>
      </c>
      <c r="G8" s="145">
        <f t="shared" si="1"/>
        <v>51.600000000000009</v>
      </c>
      <c r="H8" s="145">
        <f t="shared" si="1"/>
        <v>68</v>
      </c>
    </row>
    <row r="9" spans="1:8">
      <c r="B9" s="1" t="s">
        <v>321</v>
      </c>
      <c r="C9" s="145">
        <v>0</v>
      </c>
      <c r="D9" s="145">
        <v>3</v>
      </c>
      <c r="E9" s="145">
        <v>9.4</v>
      </c>
      <c r="F9" s="145">
        <v>0</v>
      </c>
      <c r="G9" s="145">
        <v>0</v>
      </c>
      <c r="H9" s="145">
        <v>0</v>
      </c>
    </row>
    <row r="10" spans="1:8">
      <c r="B10" s="1" t="s">
        <v>326</v>
      </c>
      <c r="C10" s="145">
        <v>0</v>
      </c>
      <c r="D10" s="145">
        <v>0</v>
      </c>
      <c r="E10" s="145">
        <v>1.2</v>
      </c>
      <c r="F10" s="145">
        <v>1</v>
      </c>
      <c r="G10" s="145">
        <v>1</v>
      </c>
      <c r="H10" s="145">
        <v>14.3</v>
      </c>
    </row>
    <row r="11" spans="1:8">
      <c r="B11" s="1" t="s">
        <v>327</v>
      </c>
      <c r="C11" s="145">
        <v>0</v>
      </c>
      <c r="D11" s="145">
        <v>68</v>
      </c>
      <c r="E11" s="145">
        <f>35.3-0.1</f>
        <v>35.199999999999996</v>
      </c>
      <c r="F11" s="145">
        <v>55</v>
      </c>
      <c r="G11" s="145">
        <v>35.200000000000003</v>
      </c>
      <c r="H11" s="145">
        <v>48.7</v>
      </c>
    </row>
    <row r="12" spans="1:8">
      <c r="B12" s="1" t="s">
        <v>328</v>
      </c>
      <c r="C12" s="145">
        <v>34.1</v>
      </c>
      <c r="D12" s="145">
        <v>0</v>
      </c>
      <c r="E12" s="145">
        <v>0</v>
      </c>
      <c r="F12" s="145">
        <v>0</v>
      </c>
      <c r="G12" s="145">
        <v>0</v>
      </c>
      <c r="H12" s="145">
        <v>0</v>
      </c>
    </row>
    <row r="13" spans="1:8">
      <c r="B13" s="1" t="s">
        <v>331</v>
      </c>
      <c r="C13" s="145">
        <v>0</v>
      </c>
      <c r="D13" s="145">
        <v>0</v>
      </c>
      <c r="E13" s="145">
        <v>9.1999999999999993</v>
      </c>
      <c r="F13" s="145">
        <v>4.4000000000000004</v>
      </c>
      <c r="G13" s="145">
        <v>0.6</v>
      </c>
      <c r="H13" s="145">
        <v>0</v>
      </c>
    </row>
    <row r="14" spans="1:8">
      <c r="B14" s="1" t="s">
        <v>334</v>
      </c>
      <c r="C14" s="145">
        <v>0</v>
      </c>
      <c r="D14" s="145">
        <v>0.3</v>
      </c>
      <c r="E14" s="145">
        <v>0</v>
      </c>
      <c r="F14" s="145">
        <v>1.3</v>
      </c>
      <c r="G14" s="145">
        <v>12.8</v>
      </c>
      <c r="H14" s="145">
        <v>4.5999999999999996</v>
      </c>
    </row>
    <row r="15" spans="1:8">
      <c r="B15" s="1" t="s">
        <v>335</v>
      </c>
      <c r="C15" s="145">
        <v>0</v>
      </c>
      <c r="D15" s="145">
        <v>0</v>
      </c>
      <c r="E15" s="145">
        <v>0</v>
      </c>
      <c r="F15" s="145">
        <v>6.3</v>
      </c>
      <c r="G15" s="145">
        <v>0</v>
      </c>
      <c r="H15" s="145">
        <v>0</v>
      </c>
    </row>
    <row r="16" spans="1:8">
      <c r="B16" s="1" t="s">
        <v>336</v>
      </c>
      <c r="C16" s="145">
        <v>0</v>
      </c>
      <c r="D16" s="145">
        <v>0</v>
      </c>
      <c r="E16" s="145">
        <v>0</v>
      </c>
      <c r="F16" s="145">
        <v>6.1</v>
      </c>
      <c r="G16" s="145">
        <v>0</v>
      </c>
      <c r="H16" s="145">
        <v>0</v>
      </c>
    </row>
    <row r="17" spans="2:8">
      <c r="B17" s="1" t="s">
        <v>359</v>
      </c>
      <c r="C17" s="145">
        <f>3.3+0.1</f>
        <v>3.4</v>
      </c>
      <c r="D17" s="145">
        <f>8.2-0.1</f>
        <v>8.1</v>
      </c>
      <c r="E17" s="145">
        <v>0</v>
      </c>
      <c r="F17" s="145">
        <v>0.1</v>
      </c>
      <c r="G17" s="145">
        <f>2.1-0.1</f>
        <v>2</v>
      </c>
      <c r="H17" s="145">
        <f>0.5-0.1</f>
        <v>0.4</v>
      </c>
    </row>
    <row r="18" spans="2:8">
      <c r="C18" s="145"/>
      <c r="D18" s="145"/>
      <c r="E18" s="145"/>
      <c r="F18" s="145"/>
      <c r="G18" s="145"/>
      <c r="H18" s="145"/>
    </row>
    <row r="19" spans="2:8">
      <c r="B19" s="1" t="s">
        <v>343</v>
      </c>
      <c r="C19" s="145">
        <f t="shared" ref="C19:H19" si="2">SUM(C20:C23)</f>
        <v>62.5</v>
      </c>
      <c r="D19" s="145">
        <f t="shared" si="2"/>
        <v>20.599999999999998</v>
      </c>
      <c r="E19" s="145">
        <f t="shared" si="2"/>
        <v>45</v>
      </c>
      <c r="F19" s="145">
        <f t="shared" si="2"/>
        <v>25.799999999999997</v>
      </c>
      <c r="G19" s="145">
        <f t="shared" si="2"/>
        <v>46.7</v>
      </c>
      <c r="H19" s="145">
        <f t="shared" si="2"/>
        <v>27.900000000000002</v>
      </c>
    </row>
    <row r="20" spans="2:8">
      <c r="B20" s="1" t="s">
        <v>344</v>
      </c>
      <c r="C20" s="146">
        <v>0</v>
      </c>
      <c r="D20" s="146">
        <v>17.7</v>
      </c>
      <c r="E20" s="146">
        <v>2.8</v>
      </c>
      <c r="F20" s="146">
        <v>7.6</v>
      </c>
      <c r="G20" s="146">
        <v>6.9</v>
      </c>
      <c r="H20" s="146">
        <v>0.1</v>
      </c>
    </row>
    <row r="21" spans="2:8">
      <c r="B21" s="1" t="s">
        <v>346</v>
      </c>
      <c r="C21" s="146">
        <v>51.5</v>
      </c>
      <c r="D21" s="146">
        <v>0</v>
      </c>
      <c r="E21" s="146">
        <v>0</v>
      </c>
      <c r="F21" s="146">
        <v>0</v>
      </c>
      <c r="G21" s="146">
        <v>0</v>
      </c>
      <c r="H21" s="146">
        <v>0</v>
      </c>
    </row>
    <row r="22" spans="2:8">
      <c r="B22" s="1" t="s">
        <v>347</v>
      </c>
      <c r="C22" s="146">
        <v>0</v>
      </c>
      <c r="D22" s="146">
        <v>0</v>
      </c>
      <c r="E22" s="146">
        <v>0</v>
      </c>
      <c r="F22" s="146">
        <v>0</v>
      </c>
      <c r="G22" s="146">
        <v>9.8000000000000007</v>
      </c>
      <c r="H22" s="146">
        <v>0</v>
      </c>
    </row>
    <row r="23" spans="2:8">
      <c r="B23" s="1" t="s">
        <v>348</v>
      </c>
      <c r="C23" s="146">
        <v>11</v>
      </c>
      <c r="D23" s="146">
        <v>2.9</v>
      </c>
      <c r="E23" s="146">
        <v>42.2</v>
      </c>
      <c r="F23" s="146">
        <v>18.2</v>
      </c>
      <c r="G23" s="146">
        <v>30</v>
      </c>
      <c r="H23" s="146">
        <v>27.8</v>
      </c>
    </row>
    <row r="24" spans="2:8">
      <c r="C24" s="146"/>
      <c r="D24" s="146"/>
      <c r="E24" s="146"/>
      <c r="F24" s="146"/>
      <c r="G24" s="146"/>
      <c r="H24" s="146"/>
    </row>
    <row r="25" spans="2:8">
      <c r="B25" s="1" t="s">
        <v>360</v>
      </c>
      <c r="C25" s="146">
        <v>0</v>
      </c>
      <c r="D25" s="146">
        <v>0</v>
      </c>
      <c r="E25" s="146">
        <v>0</v>
      </c>
      <c r="F25" s="146">
        <v>0</v>
      </c>
      <c r="G25" s="146">
        <v>1.7</v>
      </c>
      <c r="H25" s="146">
        <v>4.0999999999999996</v>
      </c>
    </row>
    <row r="26" spans="2:8">
      <c r="B26" s="11"/>
      <c r="C26" s="147"/>
      <c r="D26" s="147"/>
      <c r="E26" s="147"/>
      <c r="F26" s="147"/>
      <c r="G26" s="147"/>
      <c r="H26" s="147"/>
    </row>
    <row r="27" spans="2:8">
      <c r="B27" s="1" t="s">
        <v>356</v>
      </c>
    </row>
    <row r="28" spans="2:8">
      <c r="B28" s="148"/>
      <c r="C28" s="148"/>
      <c r="D28" s="148"/>
      <c r="E28" s="148"/>
      <c r="F28" s="148"/>
      <c r="G28" s="148"/>
      <c r="H28" s="148"/>
    </row>
  </sheetData>
  <printOptions horizontalCentered="1" verticalCentered="1"/>
  <pageMargins left="0.75" right="0.75" top="1" bottom="1" header="0" footer="0"/>
  <pageSetup scale="80" orientation="landscape" r:id="rId1"/>
  <headerFooter alignWithMargins="0"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56"/>
  <sheetViews>
    <sheetView showGridLines="0" topLeftCell="AH1" workbookViewId="0">
      <selection activeCell="AH9" sqref="AH9"/>
    </sheetView>
  </sheetViews>
  <sheetFormatPr baseColWidth="10" defaultRowHeight="13.2"/>
  <cols>
    <col min="1" max="1" width="5.88671875" customWidth="1"/>
    <col min="2" max="2" width="17" customWidth="1"/>
    <col min="3" max="3" width="9.33203125" customWidth="1"/>
    <col min="4" max="4" width="9.6640625" customWidth="1"/>
    <col min="5" max="5" width="7.33203125" customWidth="1"/>
    <col min="6" max="6" width="9.88671875" customWidth="1"/>
    <col min="7" max="7" width="10" customWidth="1"/>
    <col min="8" max="8" width="7.44140625" customWidth="1"/>
    <col min="9" max="9" width="9.5546875" customWidth="1"/>
    <col min="10" max="10" width="9.6640625" customWidth="1"/>
    <col min="11" max="11" width="6.6640625" customWidth="1"/>
    <col min="12" max="12" width="9.5546875" customWidth="1"/>
    <col min="13" max="13" width="9.6640625" customWidth="1"/>
    <col min="14" max="14" width="6.6640625" customWidth="1"/>
    <col min="15" max="15" width="9.33203125" customWidth="1"/>
    <col min="16" max="16" width="9.6640625" customWidth="1"/>
    <col min="17" max="17" width="7" customWidth="1"/>
    <col min="18" max="18" width="13.5546875" customWidth="1"/>
    <col min="19" max="23" width="12.6640625" customWidth="1"/>
    <col min="24" max="24" width="30.5546875" customWidth="1"/>
    <col min="25" max="25" width="14.33203125" customWidth="1"/>
    <col min="26" max="28" width="13.6640625" customWidth="1"/>
    <col min="29" max="29" width="9.6640625" customWidth="1"/>
    <col min="34" max="34" width="17" customWidth="1"/>
    <col min="35" max="35" width="9.5546875" bestFit="1" customWidth="1"/>
    <col min="36" max="36" width="9.109375" bestFit="1" customWidth="1"/>
    <col min="37" max="37" width="6.88671875" bestFit="1" customWidth="1"/>
    <col min="38" max="38" width="9" bestFit="1" customWidth="1"/>
    <col min="39" max="39" width="9.109375" bestFit="1" customWidth="1"/>
    <col min="40" max="40" width="6.88671875" bestFit="1" customWidth="1"/>
    <col min="41" max="41" width="9" bestFit="1" customWidth="1"/>
    <col min="42" max="42" width="9.109375" bestFit="1" customWidth="1"/>
    <col min="43" max="43" width="6.33203125" bestFit="1" customWidth="1"/>
    <col min="44" max="44" width="9" bestFit="1" customWidth="1"/>
    <col min="45" max="45" width="9.109375" bestFit="1" customWidth="1"/>
    <col min="46" max="46" width="6.33203125" bestFit="1" customWidth="1"/>
    <col min="47" max="47" width="9" bestFit="1" customWidth="1"/>
    <col min="48" max="48" width="9.109375" bestFit="1" customWidth="1"/>
    <col min="49" max="49" width="6.33203125" customWidth="1"/>
  </cols>
  <sheetData>
    <row r="1" spans="1:49"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50" t="s">
        <v>365</v>
      </c>
      <c r="T1" s="149"/>
      <c r="U1" s="149"/>
      <c r="V1" s="149"/>
      <c r="W1" s="149"/>
      <c r="X1" s="149"/>
      <c r="Y1" s="149"/>
      <c r="AH1" s="151" t="s">
        <v>366</v>
      </c>
    </row>
    <row r="2" spans="1:49">
      <c r="AH2" s="151" t="s">
        <v>365</v>
      </c>
    </row>
    <row r="3" spans="1:49">
      <c r="A3" s="152" t="s">
        <v>367</v>
      </c>
      <c r="B3" s="153" t="s">
        <v>368</v>
      </c>
      <c r="C3" s="154"/>
      <c r="D3" s="154"/>
      <c r="E3" s="154"/>
      <c r="I3" s="153"/>
      <c r="O3" s="153"/>
      <c r="AH3" s="155"/>
      <c r="AI3" s="351">
        <v>1993</v>
      </c>
      <c r="AJ3" s="352"/>
      <c r="AK3" s="353"/>
      <c r="AL3" s="351">
        <v>1994</v>
      </c>
      <c r="AM3" s="352"/>
      <c r="AN3" s="353"/>
      <c r="AO3" s="351">
        <v>1995</v>
      </c>
      <c r="AP3" s="352"/>
      <c r="AQ3" s="353"/>
      <c r="AR3" s="351">
        <v>1996</v>
      </c>
      <c r="AS3" s="352"/>
      <c r="AT3" s="353"/>
      <c r="AU3" s="351">
        <v>1997</v>
      </c>
      <c r="AV3" s="352"/>
      <c r="AW3" s="353"/>
    </row>
    <row r="4" spans="1:49">
      <c r="B4" s="156" t="s">
        <v>369</v>
      </c>
      <c r="C4" s="157"/>
      <c r="D4" s="157"/>
      <c r="E4" s="157"/>
      <c r="F4" s="157"/>
      <c r="G4" s="157"/>
      <c r="H4" s="157"/>
      <c r="I4" s="156"/>
      <c r="J4" s="157"/>
      <c r="K4" s="157"/>
      <c r="L4" s="157"/>
      <c r="M4" s="157"/>
      <c r="N4" s="157"/>
      <c r="O4" s="156"/>
      <c r="P4" s="157"/>
      <c r="Q4" s="157"/>
      <c r="R4" s="157"/>
      <c r="S4" s="157"/>
      <c r="T4" s="157"/>
      <c r="AH4" s="158" t="s">
        <v>370</v>
      </c>
      <c r="AI4" s="159" t="s">
        <v>371</v>
      </c>
      <c r="AJ4" s="159" t="s">
        <v>372</v>
      </c>
      <c r="AK4" s="159" t="s">
        <v>295</v>
      </c>
      <c r="AL4" s="159" t="s">
        <v>371</v>
      </c>
      <c r="AM4" s="159" t="s">
        <v>372</v>
      </c>
      <c r="AN4" s="159" t="s">
        <v>295</v>
      </c>
      <c r="AO4" s="159" t="s">
        <v>371</v>
      </c>
      <c r="AP4" s="159" t="s">
        <v>372</v>
      </c>
      <c r="AQ4" s="159" t="s">
        <v>295</v>
      </c>
      <c r="AR4" s="159" t="s">
        <v>371</v>
      </c>
      <c r="AS4" s="159" t="s">
        <v>372</v>
      </c>
      <c r="AT4" s="159" t="s">
        <v>295</v>
      </c>
      <c r="AU4" s="159" t="s">
        <v>371</v>
      </c>
      <c r="AV4" s="159" t="s">
        <v>372</v>
      </c>
      <c r="AW4" s="159" t="s">
        <v>295</v>
      </c>
    </row>
    <row r="5" spans="1:49">
      <c r="B5" s="160"/>
      <c r="C5" s="161">
        <v>1993</v>
      </c>
      <c r="D5" s="162"/>
      <c r="E5" s="163"/>
      <c r="F5" s="162">
        <v>1994</v>
      </c>
      <c r="G5" s="162"/>
      <c r="H5" s="163"/>
      <c r="I5" s="162">
        <v>1995</v>
      </c>
      <c r="J5" s="162"/>
      <c r="K5" s="163"/>
      <c r="L5" s="164"/>
      <c r="M5" s="165">
        <v>1996</v>
      </c>
      <c r="N5" s="166"/>
      <c r="O5" s="162">
        <v>1997</v>
      </c>
      <c r="P5" s="167"/>
      <c r="Q5" s="162"/>
      <c r="S5" s="168"/>
      <c r="T5" s="169"/>
      <c r="AH5" s="170" t="s">
        <v>373</v>
      </c>
      <c r="AI5" s="171">
        <v>5440.82</v>
      </c>
      <c r="AJ5" s="171">
        <v>4004.2</v>
      </c>
      <c r="AK5" s="172">
        <v>-1436.62</v>
      </c>
      <c r="AL5" s="171">
        <v>7410.55</v>
      </c>
      <c r="AM5" s="171">
        <v>5222.7</v>
      </c>
      <c r="AN5" s="172">
        <v>-2187.85</v>
      </c>
      <c r="AO5" s="171">
        <v>6711.43</v>
      </c>
      <c r="AP5" s="171">
        <v>7411.9</v>
      </c>
      <c r="AQ5" s="172">
        <v>700.46999999999935</v>
      </c>
      <c r="AR5" s="171">
        <v>12330.22</v>
      </c>
      <c r="AS5" s="171">
        <v>12597.8</v>
      </c>
      <c r="AT5" s="172">
        <v>267.58</v>
      </c>
      <c r="AU5" s="173">
        <v>15536.29</v>
      </c>
      <c r="AV5" s="171">
        <v>16374.28</v>
      </c>
      <c r="AW5" s="172">
        <v>837.99</v>
      </c>
    </row>
    <row r="6" spans="1:49" ht="15" customHeight="1">
      <c r="B6" s="174"/>
      <c r="C6" s="175" t="s">
        <v>371</v>
      </c>
      <c r="D6" s="176" t="s">
        <v>372</v>
      </c>
      <c r="E6" s="177" t="s">
        <v>295</v>
      </c>
      <c r="F6" s="176" t="s">
        <v>371</v>
      </c>
      <c r="G6" s="176" t="s">
        <v>372</v>
      </c>
      <c r="H6" s="177" t="s">
        <v>295</v>
      </c>
      <c r="I6" s="176" t="s">
        <v>371</v>
      </c>
      <c r="J6" s="176" t="s">
        <v>372</v>
      </c>
      <c r="K6" s="177" t="s">
        <v>295</v>
      </c>
      <c r="L6" s="176" t="s">
        <v>371</v>
      </c>
      <c r="M6" s="176" t="s">
        <v>372</v>
      </c>
      <c r="N6" s="177" t="s">
        <v>295</v>
      </c>
      <c r="O6" s="176" t="s">
        <v>371</v>
      </c>
      <c r="P6" s="176" t="s">
        <v>372</v>
      </c>
      <c r="Q6" s="176" t="s">
        <v>295</v>
      </c>
      <c r="S6" s="178"/>
      <c r="T6" s="179" t="s">
        <v>374</v>
      </c>
      <c r="AH6" s="170" t="s">
        <v>375</v>
      </c>
      <c r="AI6" s="171">
        <v>3631.5</v>
      </c>
      <c r="AJ6" s="171">
        <v>3804.8</v>
      </c>
      <c r="AK6" s="172">
        <v>173.3</v>
      </c>
      <c r="AL6" s="171">
        <v>4863.1499999999996</v>
      </c>
      <c r="AM6" s="171">
        <v>4945.6000000000004</v>
      </c>
      <c r="AN6" s="172">
        <v>82.450000000000728</v>
      </c>
      <c r="AO6" s="171">
        <v>5005.75</v>
      </c>
      <c r="AP6" s="171">
        <v>7056.2</v>
      </c>
      <c r="AQ6" s="172">
        <v>2050.4499999999998</v>
      </c>
      <c r="AR6" s="171">
        <v>9694.59</v>
      </c>
      <c r="AS6" s="171">
        <v>11816.3</v>
      </c>
      <c r="AT6" s="172">
        <v>2121.71</v>
      </c>
      <c r="AU6" s="173">
        <v>12737.09</v>
      </c>
      <c r="AV6" s="171">
        <v>15387.3</v>
      </c>
      <c r="AW6" s="172">
        <v>2650.21</v>
      </c>
    </row>
    <row r="7" spans="1:49">
      <c r="B7" s="180" t="s">
        <v>370</v>
      </c>
      <c r="C7" s="181"/>
      <c r="D7" s="181"/>
      <c r="E7" s="182"/>
      <c r="F7" s="181"/>
      <c r="G7" s="181"/>
      <c r="H7" s="182"/>
      <c r="I7" s="181"/>
      <c r="J7" s="181"/>
      <c r="K7" s="182"/>
      <c r="L7" s="181"/>
      <c r="M7" s="181"/>
      <c r="N7" s="182"/>
      <c r="O7" s="181"/>
      <c r="P7" s="181"/>
      <c r="Q7" s="181"/>
      <c r="AH7" s="170" t="s">
        <v>376</v>
      </c>
      <c r="AI7" s="171">
        <v>432.82</v>
      </c>
      <c r="AJ7" s="171">
        <v>36.549999999999997</v>
      </c>
      <c r="AK7" s="172">
        <v>-396.27</v>
      </c>
      <c r="AL7" s="171">
        <v>648.84</v>
      </c>
      <c r="AM7" s="171">
        <v>44.01</v>
      </c>
      <c r="AN7" s="172">
        <v>-604.83000000000004</v>
      </c>
      <c r="AO7" s="171">
        <v>667.45</v>
      </c>
      <c r="AP7" s="171">
        <v>92.3</v>
      </c>
      <c r="AQ7" s="172">
        <v>-575.15</v>
      </c>
      <c r="AR7" s="171">
        <v>1451.84</v>
      </c>
      <c r="AS7" s="171">
        <v>258.42</v>
      </c>
      <c r="AT7" s="172">
        <v>-1193.42</v>
      </c>
      <c r="AU7" s="173">
        <v>2104.54</v>
      </c>
      <c r="AV7" s="171">
        <v>501.19</v>
      </c>
      <c r="AW7" s="172">
        <v>-1603.35</v>
      </c>
    </row>
    <row r="8" spans="1:49">
      <c r="B8" s="182" t="s">
        <v>373</v>
      </c>
      <c r="C8" s="183">
        <v>5440.82</v>
      </c>
      <c r="D8" s="184">
        <v>4010.3</v>
      </c>
      <c r="E8" s="185">
        <v>-1430.52</v>
      </c>
      <c r="F8" s="183">
        <v>7410.55</v>
      </c>
      <c r="G8" s="184">
        <v>5226.5</v>
      </c>
      <c r="H8" s="185">
        <v>-2184.0500000000002</v>
      </c>
      <c r="I8" s="183">
        <v>6711.43</v>
      </c>
      <c r="J8" s="184">
        <v>7413.8</v>
      </c>
      <c r="K8" s="185">
        <v>702.37</v>
      </c>
      <c r="L8" s="183">
        <v>12330.22</v>
      </c>
      <c r="M8" s="184">
        <v>12603.3</v>
      </c>
      <c r="N8" s="185">
        <v>273.08</v>
      </c>
      <c r="O8" s="186">
        <v>15536.29</v>
      </c>
      <c r="P8" s="183">
        <v>16374.28</v>
      </c>
      <c r="Q8" s="187">
        <v>837.99</v>
      </c>
      <c r="S8" s="188"/>
      <c r="T8" s="188">
        <v>28126.79</v>
      </c>
      <c r="AH8" s="170" t="s">
        <v>377</v>
      </c>
      <c r="AI8" s="171">
        <v>66.75</v>
      </c>
      <c r="AJ8" s="171">
        <v>195.82</v>
      </c>
      <c r="AK8" s="172">
        <v>129.07</v>
      </c>
      <c r="AL8" s="171">
        <v>122.69</v>
      </c>
      <c r="AM8" s="171">
        <v>226.79</v>
      </c>
      <c r="AN8" s="172">
        <v>104.1</v>
      </c>
      <c r="AO8" s="171">
        <v>130.03</v>
      </c>
      <c r="AP8" s="171">
        <v>341.53</v>
      </c>
      <c r="AQ8" s="172">
        <v>211.5</v>
      </c>
      <c r="AR8" s="171">
        <v>191.89</v>
      </c>
      <c r="AS8" s="171">
        <v>653.41</v>
      </c>
      <c r="AT8" s="172">
        <v>461.52</v>
      </c>
      <c r="AU8" s="173">
        <v>181.39</v>
      </c>
      <c r="AV8" s="171">
        <v>724.52</v>
      </c>
      <c r="AW8" s="172">
        <v>543.13</v>
      </c>
    </row>
    <row r="9" spans="1:49">
      <c r="B9" s="182" t="s">
        <v>375</v>
      </c>
      <c r="C9" s="183">
        <v>3631.5</v>
      </c>
      <c r="D9" s="184">
        <v>3810.2</v>
      </c>
      <c r="E9" s="185">
        <v>178.7</v>
      </c>
      <c r="F9" s="183">
        <v>4863.1499999999996</v>
      </c>
      <c r="G9" s="184">
        <v>4949.8</v>
      </c>
      <c r="H9" s="185">
        <v>86.650000000000546</v>
      </c>
      <c r="I9" s="183">
        <v>5005.75</v>
      </c>
      <c r="J9" s="184">
        <v>7061.2</v>
      </c>
      <c r="K9" s="185">
        <v>2055.4499999999998</v>
      </c>
      <c r="L9" s="183">
        <v>9694.59</v>
      </c>
      <c r="M9" s="184">
        <v>11819.8</v>
      </c>
      <c r="N9" s="185">
        <v>2125.21</v>
      </c>
      <c r="O9" s="186">
        <v>12737.09</v>
      </c>
      <c r="P9" s="184">
        <v>15389.7</v>
      </c>
      <c r="Q9" s="189">
        <v>2652.61</v>
      </c>
      <c r="S9" s="188"/>
      <c r="T9" s="188"/>
      <c r="AH9" s="170" t="s">
        <v>378</v>
      </c>
      <c r="AI9" s="173">
        <v>-9519.39</v>
      </c>
      <c r="AJ9" s="173">
        <v>-8020.97</v>
      </c>
      <c r="AK9" s="173">
        <v>1498.46</v>
      </c>
      <c r="AL9" s="173">
        <v>-12881.03</v>
      </c>
      <c r="AM9" s="173">
        <v>-10405.49</v>
      </c>
      <c r="AN9" s="173">
        <v>2475.5300000000002</v>
      </c>
      <c r="AO9" s="173">
        <v>-12415.56</v>
      </c>
      <c r="AP9" s="173">
        <v>-14837.73</v>
      </c>
      <c r="AQ9" s="173">
        <v>-2422.17</v>
      </c>
      <c r="AR9" s="173">
        <v>-23480.74</v>
      </c>
      <c r="AS9" s="173">
        <v>-25257.93</v>
      </c>
      <c r="AT9" s="173">
        <v>-1777.1</v>
      </c>
      <c r="AU9" s="173">
        <v>-30240.09</v>
      </c>
      <c r="AV9" s="173">
        <v>-32896.15</v>
      </c>
      <c r="AW9" s="173">
        <v>-2656.06</v>
      </c>
    </row>
    <row r="10" spans="1:49">
      <c r="B10" s="182" t="s">
        <v>376</v>
      </c>
      <c r="C10" s="183">
        <v>432.82</v>
      </c>
      <c r="D10" s="183">
        <v>36.549999999999997</v>
      </c>
      <c r="E10" s="190">
        <v>-396.27</v>
      </c>
      <c r="F10" s="183">
        <v>648.84</v>
      </c>
      <c r="G10" s="183">
        <v>44.01</v>
      </c>
      <c r="H10" s="190">
        <v>-604.83000000000004</v>
      </c>
      <c r="I10" s="183">
        <v>667.45</v>
      </c>
      <c r="J10" s="183">
        <v>92.3</v>
      </c>
      <c r="K10" s="190">
        <v>-575.15</v>
      </c>
      <c r="L10" s="183">
        <v>1451.84</v>
      </c>
      <c r="M10" s="183">
        <v>258.42</v>
      </c>
      <c r="N10" s="190">
        <v>-1193.42</v>
      </c>
      <c r="O10" s="186">
        <v>2104.54</v>
      </c>
      <c r="P10" s="183">
        <v>501.19</v>
      </c>
      <c r="Q10" s="187">
        <v>-1603.35</v>
      </c>
      <c r="S10" s="188"/>
      <c r="T10" s="188">
        <v>2605.73</v>
      </c>
      <c r="AH10" s="191" t="s">
        <v>28</v>
      </c>
      <c r="AI10" s="192">
        <v>5992.85</v>
      </c>
      <c r="AJ10" s="192">
        <v>4263.07</v>
      </c>
      <c r="AK10" s="193">
        <v>-1729.78</v>
      </c>
      <c r="AL10" s="194">
        <v>8346.34</v>
      </c>
      <c r="AM10" s="192">
        <v>5530.91</v>
      </c>
      <c r="AN10" s="193">
        <v>-2815.43</v>
      </c>
      <c r="AO10" s="194">
        <v>7608.01</v>
      </c>
      <c r="AP10" s="194">
        <v>7911.83</v>
      </c>
      <c r="AQ10" s="195">
        <v>303.82</v>
      </c>
      <c r="AR10" s="194">
        <v>14161.69</v>
      </c>
      <c r="AS10" s="194">
        <v>13583.06</v>
      </c>
      <c r="AT10" s="195">
        <v>-578.63000000000102</v>
      </c>
      <c r="AU10" s="194">
        <v>18141.439999999999</v>
      </c>
      <c r="AV10" s="194">
        <v>17691.13</v>
      </c>
      <c r="AW10" s="195">
        <v>-450.31000000000495</v>
      </c>
    </row>
    <row r="11" spans="1:49">
      <c r="B11" s="182" t="s">
        <v>377</v>
      </c>
      <c r="C11" s="183">
        <v>66.75</v>
      </c>
      <c r="D11" s="183">
        <v>195.82</v>
      </c>
      <c r="E11" s="190">
        <v>129.07</v>
      </c>
      <c r="F11" s="183">
        <v>122.69</v>
      </c>
      <c r="G11" s="183">
        <v>226.79</v>
      </c>
      <c r="H11" s="190">
        <v>104.1</v>
      </c>
      <c r="I11" s="183">
        <v>130.03</v>
      </c>
      <c r="J11" s="183">
        <v>341.53</v>
      </c>
      <c r="K11" s="190">
        <v>211.5</v>
      </c>
      <c r="L11" s="183">
        <v>191.89</v>
      </c>
      <c r="M11" s="183">
        <v>653.41</v>
      </c>
      <c r="N11" s="190">
        <v>461.52</v>
      </c>
      <c r="O11" s="186">
        <v>181.39</v>
      </c>
      <c r="P11" s="183">
        <v>724.52</v>
      </c>
      <c r="Q11" s="187">
        <v>543.13</v>
      </c>
      <c r="S11" s="196" t="s">
        <v>379</v>
      </c>
      <c r="T11" s="188">
        <v>905.91</v>
      </c>
    </row>
    <row r="12" spans="1:49">
      <c r="B12" s="182" t="s">
        <v>378</v>
      </c>
      <c r="C12" s="197">
        <v>52.460000000000946</v>
      </c>
      <c r="D12" s="197">
        <v>20.400000000000546</v>
      </c>
      <c r="E12" s="185">
        <v>-32.0600000000004</v>
      </c>
      <c r="F12" s="197">
        <v>164.2599999999984</v>
      </c>
      <c r="G12" s="197">
        <v>33.609999999998763</v>
      </c>
      <c r="H12" s="185">
        <v>-130.65</v>
      </c>
      <c r="I12" s="197">
        <v>99.099999999999454</v>
      </c>
      <c r="J12" s="197">
        <v>64.200000000000728</v>
      </c>
      <c r="K12" s="185">
        <v>-34.899999999998727</v>
      </c>
      <c r="L12" s="197">
        <v>187.74000000000342</v>
      </c>
      <c r="M12" s="197">
        <v>67.93000000000211</v>
      </c>
      <c r="N12" s="185">
        <v>-119.81000000000131</v>
      </c>
      <c r="O12" s="197">
        <v>319.22000000000116</v>
      </c>
      <c r="P12" s="197">
        <v>91.13999999999578</v>
      </c>
      <c r="Q12" s="197">
        <v>-228.08000000000493</v>
      </c>
      <c r="S12" s="188"/>
      <c r="T12" s="188">
        <v>410.35999999999694</v>
      </c>
      <c r="AH12" s="151" t="s">
        <v>379</v>
      </c>
    </row>
    <row r="13" spans="1:49">
      <c r="B13" s="198" t="s">
        <v>28</v>
      </c>
      <c r="C13" s="199">
        <v>5992.85</v>
      </c>
      <c r="D13" s="199">
        <v>4263.07</v>
      </c>
      <c r="E13" s="200">
        <v>-1729.78</v>
      </c>
      <c r="F13" s="199">
        <v>8346.34</v>
      </c>
      <c r="G13" s="199">
        <v>5530.91</v>
      </c>
      <c r="H13" s="200">
        <v>-2815.43</v>
      </c>
      <c r="I13" s="199">
        <v>7608.01</v>
      </c>
      <c r="J13" s="199">
        <v>7911.83</v>
      </c>
      <c r="K13" s="200">
        <v>303.82000000000153</v>
      </c>
      <c r="L13" s="199">
        <v>14161.69</v>
      </c>
      <c r="M13" s="199">
        <v>13583.06</v>
      </c>
      <c r="N13" s="200">
        <v>-578.63000000000102</v>
      </c>
      <c r="O13" s="199">
        <v>18141.439999999999</v>
      </c>
      <c r="P13" s="199">
        <v>17691.13</v>
      </c>
      <c r="Q13" s="201">
        <v>-450.31000000000495</v>
      </c>
      <c r="S13" s="202"/>
      <c r="T13" s="202">
        <v>35832.57</v>
      </c>
      <c r="X13" s="153" t="s">
        <v>380</v>
      </c>
      <c r="AH13" s="155"/>
      <c r="AI13" s="351">
        <v>1993</v>
      </c>
      <c r="AJ13" s="352"/>
      <c r="AK13" s="353"/>
      <c r="AL13" s="351">
        <v>1994</v>
      </c>
      <c r="AM13" s="352"/>
      <c r="AN13" s="353"/>
      <c r="AO13" s="351">
        <v>1995</v>
      </c>
      <c r="AP13" s="352"/>
      <c r="AQ13" s="353"/>
      <c r="AR13" s="351">
        <v>1996</v>
      </c>
      <c r="AS13" s="352"/>
      <c r="AT13" s="353"/>
      <c r="AU13" s="351">
        <v>1997</v>
      </c>
      <c r="AV13" s="352"/>
      <c r="AW13" s="353"/>
    </row>
    <row r="14" spans="1:49">
      <c r="B14" s="203"/>
      <c r="C14" s="204"/>
      <c r="D14" s="204"/>
      <c r="E14" s="205"/>
      <c r="F14" s="204"/>
      <c r="G14" s="204"/>
      <c r="H14" s="205"/>
      <c r="I14" s="204"/>
      <c r="J14" s="204"/>
      <c r="K14" s="206"/>
      <c r="L14" s="204"/>
      <c r="M14" s="204"/>
      <c r="N14" s="205"/>
      <c r="O14" s="204"/>
      <c r="P14" s="204"/>
      <c r="Q14" s="206"/>
      <c r="S14" s="206"/>
      <c r="T14" s="206"/>
      <c r="AH14" s="158" t="s">
        <v>370</v>
      </c>
      <c r="AI14" s="159" t="s">
        <v>371</v>
      </c>
      <c r="AJ14" s="159" t="s">
        <v>372</v>
      </c>
      <c r="AK14" s="159" t="s">
        <v>295</v>
      </c>
      <c r="AL14" s="159" t="s">
        <v>371</v>
      </c>
      <c r="AM14" s="159" t="s">
        <v>372</v>
      </c>
      <c r="AN14" s="159" t="s">
        <v>295</v>
      </c>
      <c r="AO14" s="159" t="s">
        <v>371</v>
      </c>
      <c r="AP14" s="159" t="s">
        <v>372</v>
      </c>
      <c r="AQ14" s="159" t="s">
        <v>295</v>
      </c>
      <c r="AR14" s="159" t="s">
        <v>371</v>
      </c>
      <c r="AS14" s="159" t="s">
        <v>372</v>
      </c>
      <c r="AT14" s="159" t="s">
        <v>295</v>
      </c>
      <c r="AU14" s="159" t="s">
        <v>371</v>
      </c>
      <c r="AV14" s="159" t="s">
        <v>372</v>
      </c>
      <c r="AW14" s="159" t="s">
        <v>295</v>
      </c>
    </row>
    <row r="15" spans="1:49">
      <c r="B15" s="207" t="s">
        <v>381</v>
      </c>
      <c r="C15" s="204"/>
      <c r="D15" s="204"/>
      <c r="E15" s="205"/>
      <c r="F15" s="204"/>
      <c r="G15" s="204"/>
      <c r="H15" s="205"/>
      <c r="I15" s="204"/>
      <c r="J15" s="204"/>
      <c r="K15" s="206"/>
      <c r="L15" s="204"/>
      <c r="M15" s="204"/>
      <c r="N15" s="205"/>
      <c r="O15" s="204"/>
      <c r="P15" s="204"/>
      <c r="Q15" s="206"/>
      <c r="S15" s="206"/>
      <c r="T15" s="206"/>
      <c r="X15" s="208" t="s">
        <v>381</v>
      </c>
      <c r="Y15" s="209" t="s">
        <v>371</v>
      </c>
      <c r="Z15" s="209" t="s">
        <v>372</v>
      </c>
      <c r="AA15" s="210" t="s">
        <v>382</v>
      </c>
      <c r="AB15" s="210" t="s">
        <v>383</v>
      </c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</row>
    <row r="16" spans="1:49">
      <c r="B16" s="203" t="s">
        <v>384</v>
      </c>
      <c r="C16" s="211">
        <v>438.89</v>
      </c>
      <c r="D16" s="211">
        <v>365.72</v>
      </c>
      <c r="E16" s="212">
        <v>-73.17</v>
      </c>
      <c r="F16" s="204">
        <v>635.57000000000005</v>
      </c>
      <c r="G16" s="211">
        <v>491.88</v>
      </c>
      <c r="H16" s="212">
        <v>-143.69</v>
      </c>
      <c r="I16" s="213">
        <v>207.37</v>
      </c>
      <c r="J16" s="213">
        <v>616.24</v>
      </c>
      <c r="K16" s="214">
        <v>408.87</v>
      </c>
      <c r="L16" s="213">
        <v>283.75</v>
      </c>
      <c r="M16" s="213">
        <v>540.26</v>
      </c>
      <c r="N16" s="215">
        <v>256.51</v>
      </c>
      <c r="O16" s="213">
        <v>503.38</v>
      </c>
      <c r="P16" s="213">
        <v>619.23</v>
      </c>
      <c r="Q16" s="214">
        <v>115.85</v>
      </c>
      <c r="S16" s="214"/>
      <c r="T16" s="214">
        <v>1122.6099999999999</v>
      </c>
      <c r="X16" t="s">
        <v>384</v>
      </c>
      <c r="Y16" s="216">
        <v>503.38</v>
      </c>
      <c r="Z16" s="216">
        <v>619.23</v>
      </c>
      <c r="AA16" s="216">
        <v>115.85</v>
      </c>
      <c r="AB16" s="216">
        <v>1122.6099999999999</v>
      </c>
      <c r="AH16" s="170" t="s">
        <v>373</v>
      </c>
      <c r="AI16" s="173">
        <v>5440.82</v>
      </c>
      <c r="AJ16" s="217">
        <v>4010.3</v>
      </c>
      <c r="AK16" s="217">
        <v>-1430.52</v>
      </c>
      <c r="AL16" s="173">
        <v>7410.55</v>
      </c>
      <c r="AM16" s="217">
        <v>5226.5</v>
      </c>
      <c r="AN16" s="217">
        <v>-2184.0500000000002</v>
      </c>
      <c r="AO16" s="173">
        <v>6711.43</v>
      </c>
      <c r="AP16" s="217">
        <v>7413.8</v>
      </c>
      <c r="AQ16" s="217">
        <v>702.37</v>
      </c>
      <c r="AR16" s="173">
        <v>12330.22</v>
      </c>
      <c r="AS16" s="217">
        <v>12603.3</v>
      </c>
      <c r="AT16" s="217">
        <v>273.08</v>
      </c>
      <c r="AU16" s="173">
        <v>15536.29</v>
      </c>
      <c r="AV16" s="173">
        <v>16374.28</v>
      </c>
      <c r="AW16" s="173">
        <v>837.99</v>
      </c>
    </row>
    <row r="17" spans="1:49">
      <c r="B17" s="203" t="s">
        <v>385</v>
      </c>
      <c r="C17" s="211">
        <v>447.3</v>
      </c>
      <c r="D17" s="211">
        <v>576.47</v>
      </c>
      <c r="E17" s="212">
        <v>129.16999999999999</v>
      </c>
      <c r="F17" s="204">
        <v>780.46</v>
      </c>
      <c r="G17" s="211">
        <v>829.59</v>
      </c>
      <c r="H17" s="212">
        <v>49.129999999999882</v>
      </c>
      <c r="I17" s="213">
        <v>784.04</v>
      </c>
      <c r="J17" s="213">
        <v>1038.42</v>
      </c>
      <c r="K17" s="214">
        <v>254.38</v>
      </c>
      <c r="L17" s="213">
        <v>2175.1999999999998</v>
      </c>
      <c r="M17" s="213">
        <v>4106.55</v>
      </c>
      <c r="N17" s="215">
        <v>1931.35</v>
      </c>
      <c r="O17" s="213">
        <v>2708.39</v>
      </c>
      <c r="P17" s="213">
        <v>5916.98</v>
      </c>
      <c r="Q17" s="214">
        <v>3208.59</v>
      </c>
      <c r="S17" s="214"/>
      <c r="T17" s="214">
        <v>8625.3700000000008</v>
      </c>
      <c r="X17" t="s">
        <v>385</v>
      </c>
      <c r="Y17" s="216">
        <v>2708.39</v>
      </c>
      <c r="Z17" s="216">
        <v>5916.98</v>
      </c>
      <c r="AA17" s="216">
        <v>3208.59</v>
      </c>
      <c r="AB17" s="216">
        <v>8625.3700000000008</v>
      </c>
      <c r="AH17" s="170" t="s">
        <v>375</v>
      </c>
      <c r="AI17" s="173">
        <v>3631.5</v>
      </c>
      <c r="AJ17" s="217">
        <v>3810.2</v>
      </c>
      <c r="AK17" s="217">
        <v>178.7</v>
      </c>
      <c r="AL17" s="173">
        <v>4863.1499999999996</v>
      </c>
      <c r="AM17" s="217">
        <v>4949.8</v>
      </c>
      <c r="AN17" s="217">
        <v>86.650000000000546</v>
      </c>
      <c r="AO17" s="173">
        <v>5005.75</v>
      </c>
      <c r="AP17" s="217">
        <v>7061.2</v>
      </c>
      <c r="AQ17" s="217">
        <v>2055.4499999999998</v>
      </c>
      <c r="AR17" s="173">
        <v>9694.59</v>
      </c>
      <c r="AS17" s="217">
        <v>11819.8</v>
      </c>
      <c r="AT17" s="217">
        <v>2125.21</v>
      </c>
      <c r="AU17" s="173">
        <v>12737.09</v>
      </c>
      <c r="AV17" s="217">
        <v>15389.7</v>
      </c>
      <c r="AW17" s="217">
        <v>2652.61</v>
      </c>
    </row>
    <row r="18" spans="1:49">
      <c r="B18" s="203" t="s">
        <v>386</v>
      </c>
      <c r="C18" s="211">
        <v>2499.21</v>
      </c>
      <c r="D18" s="211">
        <v>2109.5</v>
      </c>
      <c r="E18" s="212">
        <v>-389.71</v>
      </c>
      <c r="F18" s="204">
        <v>3384.24</v>
      </c>
      <c r="G18" s="211">
        <v>2690.78</v>
      </c>
      <c r="H18" s="212">
        <v>-693.46</v>
      </c>
      <c r="I18" s="213">
        <v>3469.62</v>
      </c>
      <c r="J18" s="213">
        <v>3843.78</v>
      </c>
      <c r="K18" s="214">
        <v>374.16</v>
      </c>
      <c r="L18" s="213">
        <v>7271.72</v>
      </c>
      <c r="M18" s="213">
        <v>5733.75</v>
      </c>
      <c r="N18" s="215">
        <v>-1537.97</v>
      </c>
      <c r="O18" s="213">
        <v>10037.290000000001</v>
      </c>
      <c r="P18" s="213">
        <v>6661.38</v>
      </c>
      <c r="Q18" s="214">
        <v>-3375.91</v>
      </c>
      <c r="S18" s="214"/>
      <c r="T18" s="214">
        <v>16698.669999999998</v>
      </c>
      <c r="X18" t="s">
        <v>386</v>
      </c>
      <c r="Y18" s="216">
        <v>10037.290000000001</v>
      </c>
      <c r="Z18" s="216">
        <v>6661.38</v>
      </c>
      <c r="AA18" s="216">
        <v>-3375.91</v>
      </c>
      <c r="AB18" s="216">
        <v>16698.669999999998</v>
      </c>
      <c r="AH18" s="170" t="s">
        <v>376</v>
      </c>
      <c r="AI18" s="173">
        <v>432.82</v>
      </c>
      <c r="AJ18" s="173">
        <v>36.549999999999997</v>
      </c>
      <c r="AK18" s="173">
        <v>-396.27</v>
      </c>
      <c r="AL18" s="173">
        <v>648.84</v>
      </c>
      <c r="AM18" s="173">
        <v>44.01</v>
      </c>
      <c r="AN18" s="173">
        <v>-604.83000000000004</v>
      </c>
      <c r="AO18" s="173">
        <v>667.45</v>
      </c>
      <c r="AP18" s="173">
        <v>92.3</v>
      </c>
      <c r="AQ18" s="173">
        <v>-575.15</v>
      </c>
      <c r="AR18" s="173">
        <v>1451.84</v>
      </c>
      <c r="AS18" s="173">
        <v>258.42</v>
      </c>
      <c r="AT18" s="173">
        <v>-1193.42</v>
      </c>
      <c r="AU18" s="173">
        <v>2104.54</v>
      </c>
      <c r="AV18" s="173">
        <v>501.19</v>
      </c>
      <c r="AW18" s="173">
        <v>-1603.35</v>
      </c>
    </row>
    <row r="19" spans="1:49">
      <c r="B19" s="203" t="s">
        <v>387</v>
      </c>
      <c r="C19" s="211">
        <v>396.76</v>
      </c>
      <c r="D19" s="211">
        <v>164.01</v>
      </c>
      <c r="E19" s="212">
        <v>-232.75</v>
      </c>
      <c r="F19" s="204">
        <v>524.08000000000004</v>
      </c>
      <c r="G19" s="211">
        <v>200.14</v>
      </c>
      <c r="H19" s="212">
        <v>-323.94</v>
      </c>
      <c r="I19" s="213">
        <v>457.3</v>
      </c>
      <c r="J19" s="213">
        <v>286.2</v>
      </c>
      <c r="K19" s="214">
        <v>-171.1</v>
      </c>
      <c r="L19" s="213">
        <v>576.38</v>
      </c>
      <c r="M19" s="213">
        <v>387.81</v>
      </c>
      <c r="N19" s="215">
        <v>-188.57</v>
      </c>
      <c r="O19" s="213">
        <v>655.08000000000004</v>
      </c>
      <c r="P19" s="213">
        <v>479.04</v>
      </c>
      <c r="Q19" s="214">
        <v>-176.04</v>
      </c>
      <c r="S19" s="214"/>
      <c r="T19" s="214">
        <v>1134.1199999999999</v>
      </c>
      <c r="X19" t="s">
        <v>387</v>
      </c>
      <c r="Y19" s="216">
        <v>655.08000000000004</v>
      </c>
      <c r="Z19" s="216">
        <v>479.04</v>
      </c>
      <c r="AA19" s="216">
        <v>-176.04</v>
      </c>
      <c r="AB19" s="216">
        <v>1134.1199999999999</v>
      </c>
      <c r="AH19" s="170" t="s">
        <v>377</v>
      </c>
      <c r="AI19" s="173">
        <v>66.75</v>
      </c>
      <c r="AJ19" s="173">
        <v>195.82</v>
      </c>
      <c r="AK19" s="173">
        <v>129.07</v>
      </c>
      <c r="AL19" s="173">
        <v>122.69</v>
      </c>
      <c r="AM19" s="173">
        <v>226.79</v>
      </c>
      <c r="AN19" s="173">
        <v>104.1</v>
      </c>
      <c r="AO19" s="173">
        <v>130.03</v>
      </c>
      <c r="AP19" s="173">
        <v>341.53</v>
      </c>
      <c r="AQ19" s="173">
        <v>211.5</v>
      </c>
      <c r="AR19" s="173">
        <v>191.89</v>
      </c>
      <c r="AS19" s="173">
        <v>653.41</v>
      </c>
      <c r="AT19" s="173">
        <v>461.52</v>
      </c>
      <c r="AU19" s="173">
        <v>181.39</v>
      </c>
      <c r="AV19" s="173">
        <v>724.52</v>
      </c>
      <c r="AW19" s="173">
        <v>543.13</v>
      </c>
    </row>
    <row r="20" spans="1:49">
      <c r="B20" s="203" t="s">
        <v>388</v>
      </c>
      <c r="C20" s="211">
        <v>730.58</v>
      </c>
      <c r="D20" s="211">
        <v>418.9</v>
      </c>
      <c r="E20" s="212">
        <v>-311.68</v>
      </c>
      <c r="F20" s="204">
        <v>960.51</v>
      </c>
      <c r="G20" s="211">
        <v>442.44</v>
      </c>
      <c r="H20" s="212">
        <v>-518.07000000000005</v>
      </c>
      <c r="I20" s="213">
        <v>759.19</v>
      </c>
      <c r="J20" s="213">
        <v>411.54</v>
      </c>
      <c r="K20" s="214">
        <v>-347.65</v>
      </c>
      <c r="L20" s="213">
        <v>1012.09</v>
      </c>
      <c r="M20" s="213">
        <v>652.91999999999996</v>
      </c>
      <c r="N20" s="215">
        <v>-359.17</v>
      </c>
      <c r="O20" s="213">
        <v>1407.99</v>
      </c>
      <c r="P20" s="213">
        <v>820.04</v>
      </c>
      <c r="Q20" s="214">
        <v>-587.95000000000005</v>
      </c>
      <c r="S20" s="214"/>
      <c r="T20" s="214">
        <v>2228.0300000000002</v>
      </c>
      <c r="X20" t="s">
        <v>388</v>
      </c>
      <c r="Y20" s="216">
        <v>1407.99</v>
      </c>
      <c r="Z20" s="216">
        <v>820.04</v>
      </c>
      <c r="AA20" s="216">
        <v>-587.95000000000005</v>
      </c>
      <c r="AB20" s="216">
        <v>2228.0300000000002</v>
      </c>
      <c r="AH20" s="170" t="s">
        <v>378</v>
      </c>
      <c r="AI20" s="217">
        <v>52.5</v>
      </c>
      <c r="AJ20" s="217">
        <v>20.400000000000546</v>
      </c>
      <c r="AK20" s="217">
        <v>-32.0600000000004</v>
      </c>
      <c r="AL20" s="217">
        <v>164.2</v>
      </c>
      <c r="AM20" s="217">
        <v>33.609999999998763</v>
      </c>
      <c r="AN20" s="217">
        <v>-130.6</v>
      </c>
      <c r="AO20" s="217">
        <v>99.099999999999454</v>
      </c>
      <c r="AP20" s="217">
        <v>64.200000000000728</v>
      </c>
      <c r="AQ20" s="217">
        <v>-34.899999999998727</v>
      </c>
      <c r="AR20" s="217">
        <v>187.8</v>
      </c>
      <c r="AS20" s="217">
        <v>68</v>
      </c>
      <c r="AT20" s="217">
        <v>-119.81000000000131</v>
      </c>
      <c r="AU20" s="217">
        <v>319.22000000000116</v>
      </c>
      <c r="AV20" s="217">
        <v>91.13999999999578</v>
      </c>
      <c r="AW20" s="217">
        <v>-228.08000000000493</v>
      </c>
    </row>
    <row r="21" spans="1:49">
      <c r="B21" s="203" t="s">
        <v>389</v>
      </c>
      <c r="C21" s="211">
        <v>751.27</v>
      </c>
      <c r="D21" s="211">
        <v>499.25</v>
      </c>
      <c r="E21" s="212">
        <v>-252.02</v>
      </c>
      <c r="F21" s="204">
        <v>1228</v>
      </c>
      <c r="G21" s="211">
        <v>693.69</v>
      </c>
      <c r="H21" s="212">
        <v>-534.30999999999995</v>
      </c>
      <c r="I21" s="213">
        <v>1143.44</v>
      </c>
      <c r="J21" s="213">
        <v>1466.86</v>
      </c>
      <c r="K21" s="214">
        <v>323.42</v>
      </c>
      <c r="L21" s="213">
        <v>1744.97</v>
      </c>
      <c r="M21" s="213">
        <v>1836.4</v>
      </c>
      <c r="N21" s="215">
        <v>91.430000000000064</v>
      </c>
      <c r="O21" s="213">
        <v>2243.9</v>
      </c>
      <c r="P21" s="213">
        <v>2779.15</v>
      </c>
      <c r="Q21" s="214">
        <v>535.25</v>
      </c>
      <c r="S21" s="214"/>
      <c r="T21" s="214">
        <v>5023.05</v>
      </c>
      <c r="X21" t="s">
        <v>389</v>
      </c>
      <c r="Y21" s="216">
        <v>2243.9</v>
      </c>
      <c r="Z21" s="216">
        <v>2779.15</v>
      </c>
      <c r="AA21" s="216">
        <v>535.25</v>
      </c>
      <c r="AB21" s="216">
        <v>5023.05</v>
      </c>
      <c r="AH21" s="218" t="s">
        <v>28</v>
      </c>
      <c r="AI21" s="219">
        <v>5992.85</v>
      </c>
      <c r="AJ21" s="219">
        <v>4263.07</v>
      </c>
      <c r="AK21" s="219">
        <v>-1729.78</v>
      </c>
      <c r="AL21" s="219">
        <v>8346.34</v>
      </c>
      <c r="AM21" s="219">
        <v>5530.91</v>
      </c>
      <c r="AN21" s="219">
        <v>-2815.43</v>
      </c>
      <c r="AO21" s="219">
        <v>7608.01</v>
      </c>
      <c r="AP21" s="219">
        <v>7911.83</v>
      </c>
      <c r="AQ21" s="219">
        <v>303.82000000000153</v>
      </c>
      <c r="AR21" s="219">
        <v>14161.69</v>
      </c>
      <c r="AS21" s="219">
        <v>13583.06</v>
      </c>
      <c r="AT21" s="219">
        <v>-578.63000000000102</v>
      </c>
      <c r="AU21" s="219">
        <v>18141.439999999999</v>
      </c>
      <c r="AV21" s="219">
        <v>17691.13</v>
      </c>
      <c r="AW21" s="219">
        <v>-450.31000000000495</v>
      </c>
    </row>
    <row r="22" spans="1:49">
      <c r="B22" s="203" t="s">
        <v>390</v>
      </c>
      <c r="C22" s="211">
        <v>276.25</v>
      </c>
      <c r="D22" s="211">
        <v>89.88</v>
      </c>
      <c r="E22" s="212">
        <v>-186.37</v>
      </c>
      <c r="F22" s="204">
        <v>317.95</v>
      </c>
      <c r="G22" s="211">
        <v>143.76</v>
      </c>
      <c r="H22" s="212">
        <v>-174.19</v>
      </c>
      <c r="I22" s="213">
        <v>328.83</v>
      </c>
      <c r="J22" s="213">
        <v>198.03</v>
      </c>
      <c r="K22" s="214">
        <v>-130.80000000000001</v>
      </c>
      <c r="L22" s="213">
        <v>439.94</v>
      </c>
      <c r="M22" s="213">
        <v>263.82</v>
      </c>
      <c r="N22" s="215">
        <v>-176.12</v>
      </c>
      <c r="O22" s="213">
        <v>524.70000000000005</v>
      </c>
      <c r="P22" s="213">
        <v>356.84</v>
      </c>
      <c r="Q22" s="214">
        <v>-167.86</v>
      </c>
      <c r="S22" s="214"/>
      <c r="T22" s="214">
        <v>881.54</v>
      </c>
      <c r="X22" t="s">
        <v>390</v>
      </c>
      <c r="Y22" s="216">
        <v>524.70000000000005</v>
      </c>
      <c r="Z22" s="216">
        <v>356.84</v>
      </c>
      <c r="AA22" s="216">
        <v>-167.86</v>
      </c>
      <c r="AB22" s="216">
        <v>881.54</v>
      </c>
    </row>
    <row r="23" spans="1:49">
      <c r="B23" s="203" t="s">
        <v>391</v>
      </c>
      <c r="C23" s="211">
        <v>445.84</v>
      </c>
      <c r="D23" s="211">
        <v>36.200000000000003</v>
      </c>
      <c r="E23" s="212">
        <v>-409.64</v>
      </c>
      <c r="F23" s="204">
        <v>429.95</v>
      </c>
      <c r="G23" s="211">
        <v>33.369999999999997</v>
      </c>
      <c r="H23" s="212">
        <v>-396.58</v>
      </c>
      <c r="I23" s="213">
        <v>453.68</v>
      </c>
      <c r="J23" s="213">
        <v>44.25</v>
      </c>
      <c r="K23" s="214">
        <v>-409.43</v>
      </c>
      <c r="L23" s="213">
        <v>641.45000000000005</v>
      </c>
      <c r="M23" s="213">
        <v>51.9</v>
      </c>
      <c r="N23" s="215">
        <v>-589.54999999999995</v>
      </c>
      <c r="O23" s="213">
        <v>50.25</v>
      </c>
      <c r="P23" s="213">
        <v>47.53</v>
      </c>
      <c r="Q23" s="214">
        <v>-2.72</v>
      </c>
      <c r="S23" s="214"/>
      <c r="T23" s="214">
        <v>97.78</v>
      </c>
      <c r="X23" t="s">
        <v>391</v>
      </c>
      <c r="Y23" s="216">
        <v>50.25</v>
      </c>
      <c r="Z23" s="216">
        <v>47.53</v>
      </c>
      <c r="AA23" s="216">
        <v>-2.72</v>
      </c>
      <c r="AB23" s="216">
        <v>97.78</v>
      </c>
    </row>
    <row r="24" spans="1:49">
      <c r="B24" s="203" t="s">
        <v>392</v>
      </c>
      <c r="C24" s="211">
        <v>6.75</v>
      </c>
      <c r="D24" s="211">
        <v>3.14</v>
      </c>
      <c r="E24" s="212">
        <v>-3.61</v>
      </c>
      <c r="F24" s="204">
        <v>85.58</v>
      </c>
      <c r="G24" s="211">
        <v>5.26</v>
      </c>
      <c r="H24" s="212">
        <v>-80.319999999999993</v>
      </c>
      <c r="I24" s="213">
        <v>4.54</v>
      </c>
      <c r="J24" s="213">
        <v>6.51</v>
      </c>
      <c r="K24" s="214">
        <v>1.97</v>
      </c>
      <c r="L24" s="213">
        <v>16.190000000000001</v>
      </c>
      <c r="M24" s="213">
        <v>9.65</v>
      </c>
      <c r="N24" s="215">
        <v>-6.54</v>
      </c>
      <c r="O24" s="213">
        <v>10.46</v>
      </c>
      <c r="P24" s="213">
        <v>10.94</v>
      </c>
      <c r="Q24" s="214">
        <v>0.48</v>
      </c>
      <c r="S24" s="214"/>
      <c r="T24" s="214">
        <v>21.4</v>
      </c>
      <c r="X24" t="s">
        <v>392</v>
      </c>
      <c r="Y24" s="216">
        <v>10.46</v>
      </c>
      <c r="Z24" s="216">
        <v>10.94</v>
      </c>
      <c r="AA24" s="216">
        <v>0.48</v>
      </c>
      <c r="AB24" s="216">
        <v>21.4</v>
      </c>
    </row>
    <row r="25" spans="1:49" s="29" customFormat="1">
      <c r="B25" s="220" t="s">
        <v>28</v>
      </c>
      <c r="C25" s="221">
        <v>5992.85</v>
      </c>
      <c r="D25" s="221">
        <v>4263.07</v>
      </c>
      <c r="E25" s="222">
        <v>-1729.78</v>
      </c>
      <c r="F25" s="223">
        <v>8346.34</v>
      </c>
      <c r="G25" s="221">
        <v>5530.91</v>
      </c>
      <c r="H25" s="222">
        <v>-2815.43</v>
      </c>
      <c r="I25" s="224">
        <v>7608.01</v>
      </c>
      <c r="J25" s="224">
        <v>7911.83</v>
      </c>
      <c r="K25" s="225">
        <v>303.82</v>
      </c>
      <c r="L25" s="224">
        <v>14161.69</v>
      </c>
      <c r="M25" s="224">
        <v>13583.06</v>
      </c>
      <c r="N25" s="226">
        <v>-578.63000000000102</v>
      </c>
      <c r="O25" s="224">
        <v>18141.439999999999</v>
      </c>
      <c r="P25" s="224">
        <v>17691.13</v>
      </c>
      <c r="Q25" s="225">
        <v>-450.31000000000495</v>
      </c>
      <c r="S25" s="227"/>
      <c r="T25" s="225">
        <v>35832.57</v>
      </c>
      <c r="X25" s="208" t="s">
        <v>28</v>
      </c>
      <c r="Y25" s="228">
        <v>18141.439999999999</v>
      </c>
      <c r="Z25" s="228">
        <v>17691.13</v>
      </c>
      <c r="AA25" s="228">
        <v>-450.31000000000495</v>
      </c>
      <c r="AB25" s="228">
        <v>35832.57</v>
      </c>
    </row>
    <row r="26" spans="1:49" s="29" customFormat="1">
      <c r="B26" s="208"/>
      <c r="C26" s="221"/>
      <c r="D26" s="221"/>
      <c r="E26" s="229"/>
      <c r="F26" s="223"/>
      <c r="G26" s="221"/>
      <c r="H26" s="229"/>
      <c r="I26" s="224"/>
      <c r="J26" s="224"/>
      <c r="K26" s="225"/>
      <c r="L26" s="224"/>
      <c r="M26" s="224"/>
      <c r="N26" s="225"/>
      <c r="O26" s="224"/>
      <c r="P26" s="224"/>
      <c r="Q26" s="225"/>
      <c r="S26" s="227"/>
      <c r="T26" s="225"/>
      <c r="X26" s="230"/>
      <c r="Y26" s="231"/>
      <c r="Z26" s="231"/>
      <c r="AA26" s="231"/>
      <c r="AB26" s="231"/>
    </row>
    <row r="27" spans="1:49" s="232" customFormat="1">
      <c r="B27" s="233" t="s">
        <v>393</v>
      </c>
      <c r="C27" s="234">
        <v>1736.97</v>
      </c>
      <c r="D27" s="234">
        <v>6964.8</v>
      </c>
      <c r="E27" s="235">
        <v>5227.83</v>
      </c>
      <c r="F27" s="236">
        <v>3025.45</v>
      </c>
      <c r="G27" s="234">
        <v>8268.9500000000007</v>
      </c>
      <c r="H27" s="235">
        <v>5243.5</v>
      </c>
      <c r="I27" s="237">
        <v>3720.55</v>
      </c>
      <c r="J27" s="237">
        <v>11979.25</v>
      </c>
      <c r="K27" s="237">
        <v>8258.7000000000007</v>
      </c>
      <c r="L27" s="237">
        <v>6909.69</v>
      </c>
      <c r="M27" s="237">
        <v>16355.34</v>
      </c>
      <c r="N27" s="238">
        <v>9445.65</v>
      </c>
      <c r="O27" s="237">
        <v>8999.11</v>
      </c>
      <c r="P27" s="237">
        <v>17567.830000000002</v>
      </c>
      <c r="Q27" s="237">
        <v>8568.7199999999993</v>
      </c>
      <c r="S27" s="239"/>
      <c r="T27" s="237">
        <v>26566.94</v>
      </c>
    </row>
    <row r="28" spans="1:49">
      <c r="B28" t="s">
        <v>394</v>
      </c>
      <c r="X28" s="153" t="s">
        <v>395</v>
      </c>
    </row>
    <row r="30" spans="1:49">
      <c r="B30" s="240" t="s">
        <v>396</v>
      </c>
    </row>
    <row r="31" spans="1:49">
      <c r="A31" s="152" t="s">
        <v>367</v>
      </c>
      <c r="B31" s="153" t="s">
        <v>368</v>
      </c>
      <c r="C31" s="154"/>
      <c r="D31" s="154"/>
      <c r="E31" s="154"/>
      <c r="I31" s="153"/>
      <c r="O31" s="153"/>
    </row>
    <row r="32" spans="1:49">
      <c r="B32" s="156" t="s">
        <v>369</v>
      </c>
      <c r="C32" s="157"/>
      <c r="D32" s="157"/>
      <c r="E32" s="157"/>
      <c r="F32" s="157"/>
      <c r="G32" s="157"/>
      <c r="H32" s="157"/>
      <c r="I32" s="156"/>
      <c r="J32" s="157"/>
      <c r="K32" s="157"/>
      <c r="L32" s="157"/>
      <c r="M32" s="157"/>
      <c r="N32" s="157"/>
      <c r="O32" s="156"/>
      <c r="P32" s="157"/>
      <c r="Q32" s="157"/>
      <c r="R32" s="157"/>
      <c r="S32" s="157"/>
      <c r="T32" s="157"/>
    </row>
    <row r="33" spans="2:28">
      <c r="B33" s="160"/>
      <c r="C33" s="162">
        <v>1993</v>
      </c>
      <c r="D33" s="162"/>
      <c r="E33" s="163"/>
      <c r="F33" s="162">
        <v>1994</v>
      </c>
      <c r="G33" s="162"/>
      <c r="H33" s="163"/>
      <c r="I33" s="162">
        <v>1995</v>
      </c>
      <c r="J33" s="162"/>
      <c r="K33" s="162"/>
      <c r="L33" s="164"/>
      <c r="M33" s="165">
        <v>1996</v>
      </c>
      <c r="N33" s="166"/>
      <c r="O33" s="162">
        <v>1997</v>
      </c>
      <c r="P33" s="167"/>
      <c r="Q33" s="162"/>
      <c r="S33" s="168"/>
      <c r="T33" s="169"/>
    </row>
    <row r="34" spans="2:28" ht="26.4">
      <c r="B34" s="174"/>
      <c r="C34" s="176" t="s">
        <v>371</v>
      </c>
      <c r="D34" s="176" t="s">
        <v>372</v>
      </c>
      <c r="E34" s="177" t="s">
        <v>295</v>
      </c>
      <c r="F34" s="176" t="s">
        <v>371</v>
      </c>
      <c r="G34" s="176" t="s">
        <v>372</v>
      </c>
      <c r="H34" s="177" t="s">
        <v>295</v>
      </c>
      <c r="I34" s="176" t="s">
        <v>371</v>
      </c>
      <c r="J34" s="176" t="s">
        <v>372</v>
      </c>
      <c r="K34" s="176" t="s">
        <v>295</v>
      </c>
      <c r="L34" s="176" t="s">
        <v>371</v>
      </c>
      <c r="M34" s="176" t="s">
        <v>372</v>
      </c>
      <c r="N34" s="177" t="s">
        <v>295</v>
      </c>
      <c r="O34" s="176" t="s">
        <v>371</v>
      </c>
      <c r="P34" s="176" t="s">
        <v>372</v>
      </c>
      <c r="Q34" s="176" t="s">
        <v>295</v>
      </c>
      <c r="S34" s="178"/>
      <c r="T34" s="179" t="s">
        <v>374</v>
      </c>
    </row>
    <row r="35" spans="2:28">
      <c r="B35" s="180" t="s">
        <v>370</v>
      </c>
      <c r="C35" s="181"/>
      <c r="D35" s="181"/>
      <c r="E35" s="182"/>
      <c r="F35" s="181"/>
      <c r="G35" s="181"/>
      <c r="H35" s="182"/>
      <c r="I35" s="181"/>
      <c r="J35" s="181"/>
      <c r="K35" s="181"/>
      <c r="L35" s="181"/>
      <c r="M35" s="181"/>
      <c r="N35" s="182"/>
      <c r="O35" s="181"/>
      <c r="P35" s="181"/>
      <c r="Q35" s="181"/>
    </row>
    <row r="36" spans="2:28">
      <c r="B36" s="182" t="s">
        <v>373</v>
      </c>
      <c r="C36" s="183">
        <v>5440.82</v>
      </c>
      <c r="D36" s="183">
        <v>4004.2</v>
      </c>
      <c r="E36" s="190">
        <v>-1436.62</v>
      </c>
      <c r="F36" s="183">
        <v>7410.55</v>
      </c>
      <c r="G36" s="183">
        <v>5222.7</v>
      </c>
      <c r="H36" s="190">
        <v>-2187.85</v>
      </c>
      <c r="I36" s="183">
        <v>6711.43</v>
      </c>
      <c r="J36" s="183">
        <v>7411.9</v>
      </c>
      <c r="K36" s="187">
        <v>700.46999999999935</v>
      </c>
      <c r="L36" s="183">
        <v>12330.22</v>
      </c>
      <c r="M36" s="183">
        <v>12597.8</v>
      </c>
      <c r="N36" s="190">
        <v>267.58</v>
      </c>
      <c r="O36" s="186">
        <v>15536.29</v>
      </c>
      <c r="P36" s="183">
        <v>16374.28</v>
      </c>
      <c r="Q36" s="187">
        <v>837.99</v>
      </c>
      <c r="S36" s="188"/>
      <c r="T36" s="188">
        <v>28126.79</v>
      </c>
    </row>
    <row r="37" spans="2:28">
      <c r="B37" s="182" t="s">
        <v>375</v>
      </c>
      <c r="C37" s="183">
        <v>3631.5</v>
      </c>
      <c r="D37" s="183">
        <v>3804.8</v>
      </c>
      <c r="E37" s="190">
        <v>173.3</v>
      </c>
      <c r="F37" s="183">
        <v>4863.1499999999996</v>
      </c>
      <c r="G37" s="183">
        <v>4945.6000000000004</v>
      </c>
      <c r="H37" s="190">
        <v>82.450000000000728</v>
      </c>
      <c r="I37" s="183">
        <v>5005.75</v>
      </c>
      <c r="J37" s="183">
        <v>7056.2</v>
      </c>
      <c r="K37" s="187">
        <v>2050.4499999999998</v>
      </c>
      <c r="L37" s="183">
        <v>9694.59</v>
      </c>
      <c r="M37" s="183">
        <v>11816.3</v>
      </c>
      <c r="N37" s="190">
        <v>2121.71</v>
      </c>
      <c r="O37" s="186">
        <v>12737.09</v>
      </c>
      <c r="P37" s="183">
        <v>15387.3</v>
      </c>
      <c r="Q37" s="187">
        <v>2650.21</v>
      </c>
      <c r="S37" s="188"/>
      <c r="T37" s="188"/>
    </row>
    <row r="38" spans="2:28">
      <c r="B38" s="182" t="s">
        <v>376</v>
      </c>
      <c r="C38" s="183">
        <v>432.82</v>
      </c>
      <c r="D38" s="183">
        <v>36.549999999999997</v>
      </c>
      <c r="E38" s="190">
        <v>-396.27</v>
      </c>
      <c r="F38" s="183">
        <v>648.84</v>
      </c>
      <c r="G38" s="183">
        <v>44.01</v>
      </c>
      <c r="H38" s="190">
        <v>-604.83000000000004</v>
      </c>
      <c r="I38" s="183">
        <v>667.45</v>
      </c>
      <c r="J38" s="183">
        <v>92.3</v>
      </c>
      <c r="K38" s="187">
        <v>-575.15</v>
      </c>
      <c r="L38" s="183">
        <v>1451.84</v>
      </c>
      <c r="M38" s="183">
        <v>258.42</v>
      </c>
      <c r="N38" s="190">
        <v>-1193.42</v>
      </c>
      <c r="O38" s="186">
        <v>2104.54</v>
      </c>
      <c r="P38" s="183">
        <v>501.19</v>
      </c>
      <c r="Q38" s="187">
        <v>-1603.35</v>
      </c>
      <c r="S38" s="188"/>
      <c r="T38" s="188">
        <v>2605.73</v>
      </c>
    </row>
    <row r="39" spans="2:28">
      <c r="B39" s="182" t="s">
        <v>377</v>
      </c>
      <c r="C39" s="183">
        <v>66.75</v>
      </c>
      <c r="D39" s="183">
        <v>195.82</v>
      </c>
      <c r="E39" s="190">
        <v>129.07</v>
      </c>
      <c r="F39" s="183">
        <v>122.69</v>
      </c>
      <c r="G39" s="183">
        <v>226.79</v>
      </c>
      <c r="H39" s="190">
        <v>104.1</v>
      </c>
      <c r="I39" s="183">
        <v>130.03</v>
      </c>
      <c r="J39" s="183">
        <v>341.53</v>
      </c>
      <c r="K39" s="187">
        <v>211.5</v>
      </c>
      <c r="L39" s="183">
        <v>191.89</v>
      </c>
      <c r="M39" s="183">
        <v>653.41</v>
      </c>
      <c r="N39" s="190">
        <v>461.52</v>
      </c>
      <c r="O39" s="186">
        <v>181.39</v>
      </c>
      <c r="P39" s="183">
        <v>724.52</v>
      </c>
      <c r="Q39" s="187">
        <v>543.13</v>
      </c>
      <c r="S39" s="188"/>
      <c r="T39" s="188">
        <v>905.91</v>
      </c>
    </row>
    <row r="40" spans="2:28">
      <c r="B40" s="182" t="s">
        <v>378</v>
      </c>
      <c r="C40" s="186">
        <v>-3579.04</v>
      </c>
      <c r="D40" s="186">
        <v>-3778.3</v>
      </c>
      <c r="E40" s="241">
        <v>-199.26</v>
      </c>
      <c r="F40" s="186">
        <v>-4698.8900000000003</v>
      </c>
      <c r="G40" s="186">
        <v>-4908.1899999999996</v>
      </c>
      <c r="H40" s="241">
        <v>-209.3</v>
      </c>
      <c r="I40" s="186">
        <v>-4906.6499999999996</v>
      </c>
      <c r="J40" s="186">
        <v>-6990.1</v>
      </c>
      <c r="K40" s="186">
        <v>-2083.4499999999998</v>
      </c>
      <c r="L40" s="186">
        <v>-9506.85</v>
      </c>
      <c r="M40" s="186">
        <v>-11742.87</v>
      </c>
      <c r="N40" s="241">
        <v>-2235.92</v>
      </c>
      <c r="O40" s="186">
        <v>-12417.87</v>
      </c>
      <c r="P40" s="186">
        <v>-15296.16</v>
      </c>
      <c r="Q40" s="186">
        <v>-2878.29</v>
      </c>
      <c r="S40" s="188"/>
      <c r="T40" s="188">
        <v>410.35999999999694</v>
      </c>
    </row>
    <row r="41" spans="2:28">
      <c r="B41" s="198" t="s">
        <v>28</v>
      </c>
      <c r="C41" s="242">
        <v>5992.85</v>
      </c>
      <c r="D41" s="243">
        <v>4263.07</v>
      </c>
      <c r="E41" s="244">
        <v>-1729.78</v>
      </c>
      <c r="F41" s="245">
        <v>8346.34</v>
      </c>
      <c r="G41" s="243">
        <v>5530.91</v>
      </c>
      <c r="H41" s="244">
        <v>-2815.43</v>
      </c>
      <c r="I41" s="245">
        <v>7608.01</v>
      </c>
      <c r="J41" s="245">
        <v>7911.83</v>
      </c>
      <c r="K41" s="246">
        <v>303.82</v>
      </c>
      <c r="L41" s="245">
        <v>14161.69</v>
      </c>
      <c r="M41" s="245">
        <v>13583.06</v>
      </c>
      <c r="N41" s="247">
        <v>-578.63000000000102</v>
      </c>
      <c r="O41" s="245">
        <v>18141.439999999999</v>
      </c>
      <c r="P41" s="245">
        <v>17691.13</v>
      </c>
      <c r="Q41" s="246">
        <v>-450.31000000000495</v>
      </c>
      <c r="R41" s="29"/>
      <c r="S41" s="227"/>
      <c r="T41" s="225">
        <v>35832.57</v>
      </c>
      <c r="U41" s="29"/>
      <c r="V41" s="29"/>
      <c r="W41" s="29"/>
      <c r="X41" s="208" t="s">
        <v>28</v>
      </c>
      <c r="Y41" s="228">
        <v>18141.439999999999</v>
      </c>
      <c r="Z41" s="228">
        <v>17691.13</v>
      </c>
      <c r="AA41" s="228">
        <v>-450.31000000000495</v>
      </c>
      <c r="AB41" s="228">
        <v>35832.57</v>
      </c>
    </row>
    <row r="42" spans="2:28">
      <c r="B42" s="203"/>
      <c r="C42" s="204"/>
      <c r="D42" s="204"/>
      <c r="E42" s="205"/>
      <c r="F42" s="204"/>
      <c r="G42" s="204"/>
      <c r="H42" s="205"/>
      <c r="I42" s="204"/>
      <c r="J42" s="204"/>
      <c r="K42" s="206"/>
      <c r="L42" s="204"/>
      <c r="M42" s="204"/>
      <c r="N42" s="205"/>
      <c r="O42" s="204"/>
      <c r="P42" s="204"/>
      <c r="Q42" s="206"/>
      <c r="S42" s="206"/>
      <c r="T42" s="206"/>
    </row>
    <row r="43" spans="2:28">
      <c r="B43" s="207" t="s">
        <v>381</v>
      </c>
      <c r="C43" s="204"/>
      <c r="D43" s="204"/>
      <c r="E43" s="205"/>
      <c r="F43" s="204"/>
      <c r="G43" s="204"/>
      <c r="H43" s="205"/>
      <c r="I43" s="204"/>
      <c r="J43" s="204"/>
      <c r="K43" s="206"/>
      <c r="L43" s="204"/>
      <c r="M43" s="204"/>
      <c r="N43" s="205"/>
      <c r="O43" s="204"/>
      <c r="P43" s="204"/>
      <c r="Q43" s="206"/>
      <c r="S43" s="206"/>
      <c r="T43" s="206"/>
      <c r="X43" s="208" t="s">
        <v>381</v>
      </c>
      <c r="Y43" s="209" t="s">
        <v>371</v>
      </c>
      <c r="Z43" s="209" t="s">
        <v>372</v>
      </c>
      <c r="AA43" s="210" t="s">
        <v>382</v>
      </c>
      <c r="AB43" s="210" t="s">
        <v>383</v>
      </c>
    </row>
    <row r="44" spans="2:28">
      <c r="B44" s="203" t="s">
        <v>384</v>
      </c>
      <c r="C44" s="211">
        <v>438.89</v>
      </c>
      <c r="D44" s="211">
        <v>365.72</v>
      </c>
      <c r="E44" s="212">
        <v>-73.17</v>
      </c>
      <c r="F44" s="204">
        <v>635.57000000000005</v>
      </c>
      <c r="G44" s="211">
        <v>491.88</v>
      </c>
      <c r="H44" s="212">
        <v>-143.69</v>
      </c>
      <c r="I44" s="213">
        <v>207.37</v>
      </c>
      <c r="J44" s="213">
        <v>616.24</v>
      </c>
      <c r="K44" s="214">
        <v>408.87</v>
      </c>
      <c r="L44" s="213">
        <v>283.75</v>
      </c>
      <c r="M44" s="213">
        <v>540.26</v>
      </c>
      <c r="N44" s="215">
        <v>256.51</v>
      </c>
      <c r="O44" s="213">
        <v>503.38</v>
      </c>
      <c r="P44" s="213">
        <v>619.23</v>
      </c>
      <c r="Q44" s="214">
        <v>115.85</v>
      </c>
      <c r="S44" s="214"/>
      <c r="T44" s="214">
        <v>1122.6099999999999</v>
      </c>
      <c r="X44" t="s">
        <v>384</v>
      </c>
      <c r="Y44" s="216">
        <v>503.38</v>
      </c>
      <c r="Z44" s="216">
        <v>619.23</v>
      </c>
      <c r="AA44" s="216">
        <v>115.85</v>
      </c>
      <c r="AB44" s="216">
        <v>1122.6099999999999</v>
      </c>
    </row>
    <row r="45" spans="2:28">
      <c r="B45" s="203" t="s">
        <v>385</v>
      </c>
      <c r="C45" s="211">
        <v>447.3</v>
      </c>
      <c r="D45" s="211">
        <v>576.47</v>
      </c>
      <c r="E45" s="212">
        <v>129.16999999999999</v>
      </c>
      <c r="F45" s="204">
        <v>780.46</v>
      </c>
      <c r="G45" s="211">
        <v>829.59</v>
      </c>
      <c r="H45" s="212">
        <v>49.129999999999882</v>
      </c>
      <c r="I45" s="213">
        <v>784.04</v>
      </c>
      <c r="J45" s="213">
        <v>1038.42</v>
      </c>
      <c r="K45" s="214">
        <v>254.38</v>
      </c>
      <c r="L45" s="213">
        <v>2175.1999999999998</v>
      </c>
      <c r="M45" s="213">
        <v>4106.55</v>
      </c>
      <c r="N45" s="215">
        <v>1931.35</v>
      </c>
      <c r="O45" s="213">
        <v>2708.39</v>
      </c>
      <c r="P45" s="213">
        <v>5916.98</v>
      </c>
      <c r="Q45" s="214">
        <v>3208.59</v>
      </c>
      <c r="S45" s="214"/>
      <c r="T45" s="214">
        <v>8625.3700000000008</v>
      </c>
      <c r="X45" t="s">
        <v>385</v>
      </c>
      <c r="Y45" s="216">
        <v>2708.39</v>
      </c>
      <c r="Z45" s="216">
        <v>5916.98</v>
      </c>
      <c r="AA45" s="216">
        <v>3208.59</v>
      </c>
      <c r="AB45" s="216">
        <v>8625.3700000000008</v>
      </c>
    </row>
    <row r="46" spans="2:28">
      <c r="B46" s="203" t="s">
        <v>386</v>
      </c>
      <c r="C46" s="211">
        <v>2499.21</v>
      </c>
      <c r="D46" s="211">
        <v>2109.5</v>
      </c>
      <c r="E46" s="212">
        <v>-389.71</v>
      </c>
      <c r="F46" s="204">
        <v>3384.24</v>
      </c>
      <c r="G46" s="211">
        <v>2690.78</v>
      </c>
      <c r="H46" s="212">
        <v>-693.46</v>
      </c>
      <c r="I46" s="213">
        <v>3469.62</v>
      </c>
      <c r="J46" s="213">
        <v>3843.78</v>
      </c>
      <c r="K46" s="214">
        <v>374.16</v>
      </c>
      <c r="L46" s="213">
        <v>7271.72</v>
      </c>
      <c r="M46" s="213">
        <v>5733.75</v>
      </c>
      <c r="N46" s="215">
        <v>-1537.97</v>
      </c>
      <c r="O46" s="213">
        <v>10037.290000000001</v>
      </c>
      <c r="P46" s="213">
        <v>6661.38</v>
      </c>
      <c r="Q46" s="214">
        <v>-3375.91</v>
      </c>
      <c r="S46" s="214"/>
      <c r="T46" s="214">
        <v>16698.669999999998</v>
      </c>
      <c r="X46" t="s">
        <v>386</v>
      </c>
      <c r="Y46" s="216">
        <v>10037.290000000001</v>
      </c>
      <c r="Z46" s="216">
        <v>6661.38</v>
      </c>
      <c r="AA46" s="216">
        <v>-3375.91</v>
      </c>
      <c r="AB46" s="216">
        <v>16698.669999999998</v>
      </c>
    </row>
    <row r="47" spans="2:28">
      <c r="B47" s="203" t="s">
        <v>387</v>
      </c>
      <c r="C47" s="211">
        <v>396.76</v>
      </c>
      <c r="D47" s="211">
        <v>164.01</v>
      </c>
      <c r="E47" s="212">
        <v>-232.75</v>
      </c>
      <c r="F47" s="204">
        <v>524.08000000000004</v>
      </c>
      <c r="G47" s="211">
        <v>200.14</v>
      </c>
      <c r="H47" s="212">
        <v>-323.94</v>
      </c>
      <c r="I47" s="213">
        <v>457.3</v>
      </c>
      <c r="J47" s="213">
        <v>286.2</v>
      </c>
      <c r="K47" s="214">
        <v>-171.1</v>
      </c>
      <c r="L47" s="213">
        <v>576.38</v>
      </c>
      <c r="M47" s="213">
        <v>387.81</v>
      </c>
      <c r="N47" s="215">
        <v>-188.57</v>
      </c>
      <c r="O47" s="213">
        <v>655.08000000000004</v>
      </c>
      <c r="P47" s="213">
        <v>479.04</v>
      </c>
      <c r="Q47" s="214">
        <v>-176.04</v>
      </c>
      <c r="S47" s="214"/>
      <c r="T47" s="214">
        <v>1134.1199999999999</v>
      </c>
      <c r="X47" t="s">
        <v>387</v>
      </c>
      <c r="Y47" s="216">
        <v>655.08000000000004</v>
      </c>
      <c r="Z47" s="216">
        <v>479.04</v>
      </c>
      <c r="AA47" s="216">
        <v>-176.04</v>
      </c>
      <c r="AB47" s="216">
        <v>1134.1199999999999</v>
      </c>
    </row>
    <row r="48" spans="2:28">
      <c r="B48" s="203" t="s">
        <v>388</v>
      </c>
      <c r="C48" s="211">
        <v>730.58</v>
      </c>
      <c r="D48" s="211">
        <v>418.9</v>
      </c>
      <c r="E48" s="212">
        <v>-311.68</v>
      </c>
      <c r="F48" s="204">
        <v>960.51</v>
      </c>
      <c r="G48" s="211">
        <v>442.44</v>
      </c>
      <c r="H48" s="212">
        <v>-518.07000000000005</v>
      </c>
      <c r="I48" s="213">
        <v>759.19</v>
      </c>
      <c r="J48" s="213">
        <v>411.54</v>
      </c>
      <c r="K48" s="214">
        <v>-347.65</v>
      </c>
      <c r="L48" s="213">
        <v>1012.09</v>
      </c>
      <c r="M48" s="213">
        <v>652.91999999999996</v>
      </c>
      <c r="N48" s="215">
        <v>-359.17</v>
      </c>
      <c r="O48" s="213">
        <v>1407.99</v>
      </c>
      <c r="P48" s="213">
        <v>820.04</v>
      </c>
      <c r="Q48" s="214">
        <v>-587.95000000000005</v>
      </c>
      <c r="S48" s="214"/>
      <c r="T48" s="214">
        <v>2228.0300000000002</v>
      </c>
      <c r="X48" t="s">
        <v>388</v>
      </c>
      <c r="Y48" s="216">
        <v>1407.99</v>
      </c>
      <c r="Z48" s="216">
        <v>820.04</v>
      </c>
      <c r="AA48" s="216">
        <v>-587.95000000000005</v>
      </c>
      <c r="AB48" s="216">
        <v>2228.0300000000002</v>
      </c>
    </row>
    <row r="49" spans="1:28">
      <c r="B49" s="203" t="s">
        <v>389</v>
      </c>
      <c r="C49" s="211">
        <v>751.27</v>
      </c>
      <c r="D49" s="211">
        <v>499.25</v>
      </c>
      <c r="E49" s="212">
        <v>-252.02</v>
      </c>
      <c r="F49" s="204">
        <v>1228</v>
      </c>
      <c r="G49" s="211">
        <v>693.69</v>
      </c>
      <c r="H49" s="212">
        <v>-534.30999999999995</v>
      </c>
      <c r="I49" s="213">
        <v>1143.44</v>
      </c>
      <c r="J49" s="213">
        <v>1466.86</v>
      </c>
      <c r="K49" s="214">
        <v>323.42</v>
      </c>
      <c r="L49" s="213">
        <v>1744.97</v>
      </c>
      <c r="M49" s="213">
        <v>1836.4</v>
      </c>
      <c r="N49" s="215">
        <v>91.430000000000064</v>
      </c>
      <c r="O49" s="213">
        <v>2243.9</v>
      </c>
      <c r="P49" s="213">
        <v>2779.15</v>
      </c>
      <c r="Q49" s="214">
        <v>535.25</v>
      </c>
      <c r="S49" s="214"/>
      <c r="T49" s="214">
        <v>5023.05</v>
      </c>
      <c r="X49" t="s">
        <v>389</v>
      </c>
      <c r="Y49" s="216">
        <v>2243.9</v>
      </c>
      <c r="Z49" s="216">
        <v>2779.15</v>
      </c>
      <c r="AA49" s="216">
        <v>535.25</v>
      </c>
      <c r="AB49" s="216">
        <v>5023.05</v>
      </c>
    </row>
    <row r="50" spans="1:28">
      <c r="B50" s="203" t="s">
        <v>390</v>
      </c>
      <c r="C50" s="211">
        <v>276.25</v>
      </c>
      <c r="D50" s="211">
        <v>89.88</v>
      </c>
      <c r="E50" s="212">
        <v>-186.37</v>
      </c>
      <c r="F50" s="204">
        <v>317.95</v>
      </c>
      <c r="G50" s="211">
        <v>143.76</v>
      </c>
      <c r="H50" s="212">
        <v>-174.19</v>
      </c>
      <c r="I50" s="213">
        <v>328.83</v>
      </c>
      <c r="J50" s="213">
        <v>198.03</v>
      </c>
      <c r="K50" s="214">
        <v>-130.80000000000001</v>
      </c>
      <c r="L50" s="213">
        <v>439.94</v>
      </c>
      <c r="M50" s="213">
        <v>263.82</v>
      </c>
      <c r="N50" s="215">
        <v>-176.12</v>
      </c>
      <c r="O50" s="213">
        <v>524.70000000000005</v>
      </c>
      <c r="P50" s="213">
        <v>356.84</v>
      </c>
      <c r="Q50" s="214">
        <v>-167.86</v>
      </c>
      <c r="S50" s="214"/>
      <c r="T50" s="214">
        <v>881.54</v>
      </c>
      <c r="X50" t="s">
        <v>390</v>
      </c>
      <c r="Y50" s="216">
        <v>524.70000000000005</v>
      </c>
      <c r="Z50" s="216">
        <v>356.84</v>
      </c>
      <c r="AA50" s="216">
        <v>-167.86</v>
      </c>
      <c r="AB50" s="216">
        <v>881.54</v>
      </c>
    </row>
    <row r="51" spans="1:28">
      <c r="B51" s="203" t="s">
        <v>391</v>
      </c>
      <c r="C51" s="211">
        <v>445.84</v>
      </c>
      <c r="D51" s="211">
        <v>36.200000000000003</v>
      </c>
      <c r="E51" s="212">
        <v>-409.64</v>
      </c>
      <c r="F51" s="204">
        <v>429.95</v>
      </c>
      <c r="G51" s="211">
        <v>33.369999999999997</v>
      </c>
      <c r="H51" s="212">
        <v>-396.58</v>
      </c>
      <c r="I51" s="213">
        <v>453.68</v>
      </c>
      <c r="J51" s="213">
        <v>44.25</v>
      </c>
      <c r="K51" s="214">
        <v>-409.43</v>
      </c>
      <c r="L51" s="213">
        <v>641.45000000000005</v>
      </c>
      <c r="M51" s="213">
        <v>51.9</v>
      </c>
      <c r="N51" s="215">
        <v>-589.54999999999995</v>
      </c>
      <c r="O51" s="213">
        <v>50.25</v>
      </c>
      <c r="P51" s="213">
        <v>47.53</v>
      </c>
      <c r="Q51" s="214">
        <v>-2.72</v>
      </c>
      <c r="S51" s="214"/>
      <c r="T51" s="214">
        <v>97.78</v>
      </c>
      <c r="X51" t="s">
        <v>391</v>
      </c>
      <c r="Y51" s="216">
        <v>50.25</v>
      </c>
      <c r="Z51" s="216">
        <v>47.53</v>
      </c>
      <c r="AA51" s="216">
        <v>-2.72</v>
      </c>
      <c r="AB51" s="216">
        <v>97.78</v>
      </c>
    </row>
    <row r="52" spans="1:28">
      <c r="B52" s="203" t="s">
        <v>392</v>
      </c>
      <c r="C52" s="211">
        <v>6.75</v>
      </c>
      <c r="D52" s="211">
        <v>3.14</v>
      </c>
      <c r="E52" s="212">
        <v>-3.61</v>
      </c>
      <c r="F52" s="204">
        <v>85.58</v>
      </c>
      <c r="G52" s="211">
        <v>5.26</v>
      </c>
      <c r="H52" s="212">
        <v>-80.319999999999993</v>
      </c>
      <c r="I52" s="213">
        <v>4.54</v>
      </c>
      <c r="J52" s="213">
        <v>6.51</v>
      </c>
      <c r="K52" s="214">
        <v>1.97</v>
      </c>
      <c r="L52" s="213">
        <v>16.190000000000001</v>
      </c>
      <c r="M52" s="213">
        <v>9.65</v>
      </c>
      <c r="N52" s="215">
        <v>-6.54</v>
      </c>
      <c r="O52" s="213">
        <v>10.46</v>
      </c>
      <c r="P52" s="213">
        <v>10.94</v>
      </c>
      <c r="Q52" s="214">
        <v>0.48</v>
      </c>
      <c r="S52" s="214"/>
      <c r="T52" s="214">
        <v>21.4</v>
      </c>
      <c r="X52" t="s">
        <v>392</v>
      </c>
      <c r="Y52" s="216">
        <v>10.46</v>
      </c>
      <c r="Z52" s="216">
        <v>10.94</v>
      </c>
      <c r="AA52" s="216">
        <v>0.48</v>
      </c>
      <c r="AB52" s="216">
        <v>21.4</v>
      </c>
    </row>
    <row r="53" spans="1:28">
      <c r="A53" s="29"/>
      <c r="B53" s="220" t="s">
        <v>28</v>
      </c>
      <c r="C53" s="221">
        <v>5992.85</v>
      </c>
      <c r="D53" s="221">
        <v>4263.07</v>
      </c>
      <c r="E53" s="222">
        <v>-1729.78</v>
      </c>
      <c r="F53" s="223">
        <v>8346.34</v>
      </c>
      <c r="G53" s="221">
        <v>5530.91</v>
      </c>
      <c r="H53" s="222">
        <v>-2815.43</v>
      </c>
      <c r="I53" s="224">
        <v>7608.01</v>
      </c>
      <c r="J53" s="224">
        <v>7911.83</v>
      </c>
      <c r="K53" s="225">
        <v>303.82</v>
      </c>
      <c r="L53" s="224">
        <v>14161.69</v>
      </c>
      <c r="M53" s="224">
        <v>13583.06</v>
      </c>
      <c r="N53" s="226">
        <v>-578.63000000000102</v>
      </c>
      <c r="O53" s="224">
        <v>18141.439999999999</v>
      </c>
      <c r="P53" s="224">
        <v>17691.13</v>
      </c>
      <c r="Q53" s="225">
        <v>-450.31000000000495</v>
      </c>
      <c r="R53" s="29"/>
      <c r="S53" s="227"/>
      <c r="T53" s="225">
        <v>35832.57</v>
      </c>
      <c r="U53" s="29"/>
      <c r="V53" s="29"/>
      <c r="W53" s="29"/>
      <c r="X53" s="208" t="s">
        <v>28</v>
      </c>
      <c r="Y53" s="228">
        <v>18141.439999999999</v>
      </c>
      <c r="Z53" s="228">
        <v>17691.13</v>
      </c>
      <c r="AA53" s="228">
        <v>-450.31000000000495</v>
      </c>
      <c r="AB53" s="228">
        <v>35832.57</v>
      </c>
    </row>
    <row r="54" spans="1:28">
      <c r="A54" s="29"/>
      <c r="B54" s="208"/>
      <c r="C54" s="221"/>
      <c r="D54" s="221"/>
      <c r="E54" s="229"/>
      <c r="F54" s="223"/>
      <c r="G54" s="221"/>
      <c r="H54" s="229"/>
      <c r="I54" s="224"/>
      <c r="J54" s="224"/>
      <c r="K54" s="225"/>
      <c r="L54" s="224"/>
      <c r="M54" s="224"/>
      <c r="N54" s="225"/>
      <c r="O54" s="224"/>
      <c r="P54" s="224"/>
      <c r="Q54" s="225"/>
      <c r="R54" s="29"/>
      <c r="S54" s="227"/>
      <c r="T54" s="225"/>
      <c r="U54" s="29"/>
      <c r="V54" s="29"/>
      <c r="W54" s="29"/>
      <c r="X54" s="230"/>
      <c r="Y54" s="231"/>
      <c r="Z54" s="231"/>
      <c r="AA54" s="231"/>
      <c r="AB54" s="231"/>
    </row>
    <row r="55" spans="1:28">
      <c r="A55" s="232"/>
      <c r="B55" s="233" t="s">
        <v>393</v>
      </c>
      <c r="C55" s="234">
        <v>1736.97</v>
      </c>
      <c r="D55" s="234">
        <v>6964.8</v>
      </c>
      <c r="E55" s="235">
        <v>5227.83</v>
      </c>
      <c r="F55" s="236">
        <v>3025.45</v>
      </c>
      <c r="G55" s="234">
        <v>8268.9500000000007</v>
      </c>
      <c r="H55" s="235">
        <v>5243.5</v>
      </c>
      <c r="I55" s="237">
        <v>3720.55</v>
      </c>
      <c r="J55" s="237">
        <v>11979.25</v>
      </c>
      <c r="K55" s="237">
        <v>8258.7000000000007</v>
      </c>
      <c r="L55" s="237">
        <v>6909.69</v>
      </c>
      <c r="M55" s="237">
        <v>16355.34</v>
      </c>
      <c r="N55" s="238">
        <v>9445.65</v>
      </c>
      <c r="O55" s="237">
        <v>8999.11</v>
      </c>
      <c r="P55" s="237">
        <v>17567.830000000002</v>
      </c>
      <c r="Q55" s="237">
        <v>8568.7199999999993</v>
      </c>
      <c r="R55" s="232"/>
      <c r="S55" s="239"/>
      <c r="T55" s="237">
        <v>26566.94</v>
      </c>
      <c r="U55" s="232"/>
      <c r="V55" s="232"/>
      <c r="W55" s="232"/>
      <c r="X55" s="232"/>
      <c r="Y55" s="232"/>
      <c r="Z55" s="232"/>
      <c r="AA55" s="232"/>
      <c r="AB55" s="232"/>
    </row>
    <row r="56" spans="1:28">
      <c r="B56" t="s">
        <v>394</v>
      </c>
      <c r="X56" s="153" t="s">
        <v>395</v>
      </c>
    </row>
  </sheetData>
  <mergeCells count="10">
    <mergeCell ref="AR3:AT3"/>
    <mergeCell ref="AU3:AW3"/>
    <mergeCell ref="AI13:AK13"/>
    <mergeCell ref="AL13:AN13"/>
    <mergeCell ref="AO13:AQ13"/>
    <mergeCell ref="AR13:AT13"/>
    <mergeCell ref="AU13:AW13"/>
    <mergeCell ref="AI3:AK3"/>
    <mergeCell ref="AL3:AN3"/>
    <mergeCell ref="AO3:AQ3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scale="56" firstPageNumber="325" orientation="landscape" useFirstPageNumber="1" r:id="rId1"/>
  <headerFooter alignWithMargins="0">
    <oddFooter>&amp;R&amp;P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topLeftCell="A41" zoomScale="75" workbookViewId="0">
      <selection activeCell="AH1" sqref="A1:IV65536"/>
    </sheetView>
  </sheetViews>
  <sheetFormatPr baseColWidth="10" defaultColWidth="11.44140625" defaultRowHeight="15"/>
  <cols>
    <col min="1" max="1" width="6.5546875" style="248" customWidth="1"/>
    <col min="2" max="2" width="19.5546875" style="248" customWidth="1"/>
    <col min="3" max="3" width="23.33203125" style="248" customWidth="1"/>
    <col min="4" max="4" width="23" style="248" customWidth="1"/>
    <col min="5" max="16384" width="11.44140625" style="248"/>
  </cols>
  <sheetData>
    <row r="1" spans="1:6" ht="15.6">
      <c r="B1" s="249"/>
      <c r="C1" s="249"/>
      <c r="D1" s="249"/>
      <c r="E1" s="249"/>
      <c r="F1" s="249"/>
    </row>
    <row r="3" spans="1:6" ht="23.4" customHeight="1">
      <c r="A3" s="250" t="s">
        <v>397</v>
      </c>
      <c r="B3" s="250" t="s">
        <v>398</v>
      </c>
    </row>
    <row r="5" spans="1:6" ht="33" customHeight="1">
      <c r="B5" s="251" t="s">
        <v>42</v>
      </c>
      <c r="C5" s="251">
        <v>1993</v>
      </c>
      <c r="D5" s="251">
        <v>1994</v>
      </c>
    </row>
    <row r="6" spans="1:6" ht="18" customHeight="1">
      <c r="B6" s="252" t="s">
        <v>236</v>
      </c>
      <c r="C6" s="253">
        <v>0.47</v>
      </c>
      <c r="D6" s="253">
        <v>0.49</v>
      </c>
    </row>
    <row r="7" spans="1:6" ht="18" customHeight="1">
      <c r="B7" s="254" t="s">
        <v>237</v>
      </c>
      <c r="C7" s="255">
        <v>0.6</v>
      </c>
      <c r="D7" s="255">
        <v>0.9</v>
      </c>
    </row>
    <row r="8" spans="1:6" ht="18" customHeight="1">
      <c r="B8" s="254" t="s">
        <v>46</v>
      </c>
      <c r="C8" s="255">
        <v>1.34</v>
      </c>
      <c r="D8" s="255">
        <v>1.47</v>
      </c>
    </row>
    <row r="9" spans="1:6" ht="18" customHeight="1">
      <c r="B9" s="254" t="s">
        <v>239</v>
      </c>
      <c r="C9" s="255">
        <v>0.88</v>
      </c>
      <c r="D9" s="255">
        <v>1.18</v>
      </c>
    </row>
    <row r="10" spans="1:6" ht="18" customHeight="1">
      <c r="B10" s="254" t="s">
        <v>264</v>
      </c>
      <c r="C10" s="255">
        <v>0.1</v>
      </c>
      <c r="D10" s="255">
        <v>0.16</v>
      </c>
    </row>
    <row r="11" spans="1:6" ht="18" customHeight="1">
      <c r="B11" s="254" t="s">
        <v>50</v>
      </c>
      <c r="C11" s="255">
        <v>1.87</v>
      </c>
      <c r="D11" s="255">
        <v>1.08</v>
      </c>
    </row>
    <row r="12" spans="1:6" ht="18" customHeight="1">
      <c r="B12" s="254" t="s">
        <v>43</v>
      </c>
      <c r="C12" s="255">
        <v>0.84</v>
      </c>
      <c r="D12" s="255">
        <v>0.89</v>
      </c>
    </row>
    <row r="13" spans="1:6" ht="18" customHeight="1">
      <c r="B13" s="254" t="s">
        <v>62</v>
      </c>
      <c r="C13" s="255">
        <v>0.06</v>
      </c>
      <c r="D13" s="255">
        <v>0.38</v>
      </c>
    </row>
    <row r="14" spans="1:6" ht="18" customHeight="1">
      <c r="B14" s="256" t="s">
        <v>53</v>
      </c>
      <c r="C14" s="257">
        <v>0.83</v>
      </c>
      <c r="D14" s="257">
        <v>0.77</v>
      </c>
    </row>
    <row r="15" spans="1:6" ht="18" customHeight="1">
      <c r="B15" t="s">
        <v>394</v>
      </c>
      <c r="C15" s="258"/>
      <c r="D15" s="258"/>
    </row>
    <row r="16" spans="1:6" ht="18" customHeight="1">
      <c r="B16" s="259" t="s">
        <v>399</v>
      </c>
      <c r="C16" s="258"/>
      <c r="D16" s="258"/>
    </row>
    <row r="18" spans="1:4" ht="27.6" customHeight="1">
      <c r="A18" s="250" t="s">
        <v>400</v>
      </c>
      <c r="B18" s="250" t="s">
        <v>401</v>
      </c>
    </row>
    <row r="20" spans="1:4" ht="30" customHeight="1">
      <c r="B20" s="251" t="s">
        <v>42</v>
      </c>
      <c r="C20" s="251">
        <v>1993</v>
      </c>
      <c r="D20" s="251">
        <v>1994</v>
      </c>
    </row>
    <row r="21" spans="1:4" ht="20.399999999999999" customHeight="1">
      <c r="B21" s="252" t="s">
        <v>236</v>
      </c>
      <c r="C21" s="253">
        <v>0.32</v>
      </c>
      <c r="D21" s="253">
        <v>0.26</v>
      </c>
    </row>
    <row r="22" spans="1:4" ht="20.399999999999999" customHeight="1">
      <c r="B22" s="254" t="s">
        <v>237</v>
      </c>
      <c r="C22" s="255">
        <v>0.59</v>
      </c>
      <c r="D22" s="255">
        <v>0.63</v>
      </c>
    </row>
    <row r="23" spans="1:4" ht="20.399999999999999" customHeight="1">
      <c r="B23" s="254" t="s">
        <v>46</v>
      </c>
      <c r="C23" s="255">
        <v>0.44</v>
      </c>
      <c r="D23" s="255">
        <v>0.5</v>
      </c>
    </row>
    <row r="24" spans="1:4" ht="20.399999999999999" customHeight="1">
      <c r="B24" s="254" t="s">
        <v>239</v>
      </c>
      <c r="C24" s="255">
        <v>0.4</v>
      </c>
      <c r="D24" s="255">
        <v>0.51</v>
      </c>
    </row>
    <row r="25" spans="1:4" ht="20.399999999999999" customHeight="1">
      <c r="B25" s="254" t="s">
        <v>264</v>
      </c>
      <c r="C25" s="255">
        <v>0.81</v>
      </c>
      <c r="D25" s="255">
        <v>0.77</v>
      </c>
    </row>
    <row r="26" spans="1:4" ht="20.399999999999999" customHeight="1">
      <c r="B26" s="254" t="s">
        <v>50</v>
      </c>
      <c r="C26" s="255">
        <v>0.64</v>
      </c>
      <c r="D26" s="255">
        <v>0.63</v>
      </c>
    </row>
    <row r="27" spans="1:4" ht="20.399999999999999" customHeight="1">
      <c r="B27" s="254" t="s">
        <v>43</v>
      </c>
      <c r="C27" s="255">
        <v>0.55000000000000004</v>
      </c>
      <c r="D27" s="255">
        <v>0.56999999999999995</v>
      </c>
    </row>
    <row r="28" spans="1:4" ht="20.399999999999999" customHeight="1">
      <c r="B28" s="254" t="s">
        <v>62</v>
      </c>
      <c r="C28" s="255">
        <v>0.06</v>
      </c>
      <c r="D28" s="255">
        <v>0.05</v>
      </c>
    </row>
    <row r="29" spans="1:4" ht="20.399999999999999" customHeight="1">
      <c r="B29" s="256" t="s">
        <v>53</v>
      </c>
      <c r="C29" s="257">
        <v>1.29</v>
      </c>
      <c r="D29" s="257">
        <v>1.06</v>
      </c>
    </row>
    <row r="30" spans="1:4" ht="20.399999999999999" customHeight="1">
      <c r="B30" t="s">
        <v>394</v>
      </c>
      <c r="C30" s="258"/>
      <c r="D30" s="258"/>
    </row>
    <row r="31" spans="1:4" ht="20.399999999999999" customHeight="1">
      <c r="B31" s="259" t="s">
        <v>399</v>
      </c>
      <c r="C31" s="258"/>
      <c r="D31" s="258"/>
    </row>
    <row r="33" spans="1:4" ht="27" customHeight="1">
      <c r="A33" s="250" t="s">
        <v>402</v>
      </c>
      <c r="B33" s="250" t="s">
        <v>403</v>
      </c>
    </row>
    <row r="35" spans="1:4" ht="33.6" customHeight="1">
      <c r="B35" s="251" t="s">
        <v>42</v>
      </c>
      <c r="C35" s="251">
        <v>1993</v>
      </c>
      <c r="D35" s="251">
        <v>1994</v>
      </c>
    </row>
    <row r="36" spans="1:4" ht="19.95" customHeight="1">
      <c r="B36" s="252" t="s">
        <v>236</v>
      </c>
      <c r="C36" s="253">
        <v>0.71</v>
      </c>
      <c r="D36" s="253">
        <v>0.77</v>
      </c>
    </row>
    <row r="37" spans="1:4" ht="19.95" customHeight="1">
      <c r="B37" s="254" t="s">
        <v>237</v>
      </c>
      <c r="C37" s="255">
        <v>1.33</v>
      </c>
      <c r="D37" s="255">
        <v>1.35</v>
      </c>
    </row>
    <row r="38" spans="1:4" ht="19.95" customHeight="1">
      <c r="B38" s="254" t="s">
        <v>46</v>
      </c>
      <c r="C38" s="255">
        <v>0.24</v>
      </c>
      <c r="D38" s="255">
        <v>0.28000000000000003</v>
      </c>
    </row>
    <row r="39" spans="1:4" ht="19.95" customHeight="1">
      <c r="B39" s="254" t="s">
        <v>239</v>
      </c>
      <c r="C39" s="255">
        <v>2.25</v>
      </c>
      <c r="D39" s="255">
        <v>2.29</v>
      </c>
    </row>
    <row r="40" spans="1:4" ht="19.95" customHeight="1">
      <c r="B40" s="254" t="s">
        <v>264</v>
      </c>
      <c r="C40" s="255">
        <v>0.3</v>
      </c>
      <c r="D40" s="255">
        <v>0.33</v>
      </c>
    </row>
    <row r="41" spans="1:4" ht="19.95" customHeight="1">
      <c r="B41" s="254" t="s">
        <v>50</v>
      </c>
      <c r="C41" s="255">
        <v>1.44</v>
      </c>
      <c r="D41" s="255">
        <v>1.42</v>
      </c>
    </row>
    <row r="42" spans="1:4" ht="19.95" customHeight="1">
      <c r="B42" s="254" t="s">
        <v>43</v>
      </c>
      <c r="C42" s="255">
        <v>1.69</v>
      </c>
      <c r="D42" s="255">
        <v>1.57</v>
      </c>
    </row>
    <row r="43" spans="1:4" ht="19.95" customHeight="1">
      <c r="B43" s="254" t="s">
        <v>62</v>
      </c>
      <c r="C43" s="255">
        <v>0.13</v>
      </c>
      <c r="D43" s="255">
        <v>0.12</v>
      </c>
    </row>
    <row r="44" spans="1:4" ht="19.95" customHeight="1">
      <c r="B44" s="256" t="s">
        <v>53</v>
      </c>
      <c r="C44" s="257">
        <v>0.41</v>
      </c>
      <c r="D44" s="257">
        <v>0.38</v>
      </c>
    </row>
    <row r="45" spans="1:4" ht="19.95" customHeight="1">
      <c r="B45" t="s">
        <v>394</v>
      </c>
      <c r="C45" s="258"/>
      <c r="D45" s="258"/>
    </row>
    <row r="46" spans="1:4" ht="19.95" customHeight="1">
      <c r="B46" s="259" t="s">
        <v>399</v>
      </c>
      <c r="C46" s="258"/>
      <c r="D46" s="258"/>
    </row>
    <row r="48" spans="1:4" ht="15.6">
      <c r="A48" s="250" t="s">
        <v>404</v>
      </c>
      <c r="B48" s="250" t="s">
        <v>405</v>
      </c>
    </row>
    <row r="50" spans="2:4" ht="34.200000000000003" customHeight="1">
      <c r="B50" s="251" t="s">
        <v>42</v>
      </c>
      <c r="C50" s="251">
        <v>1993</v>
      </c>
      <c r="D50" s="251">
        <v>1994</v>
      </c>
    </row>
    <row r="51" spans="2:4" ht="20.399999999999999" customHeight="1">
      <c r="B51" s="252" t="s">
        <v>236</v>
      </c>
      <c r="C51" s="260">
        <v>0.87</v>
      </c>
      <c r="D51" s="260">
        <v>0.86</v>
      </c>
    </row>
    <row r="52" spans="2:4" ht="20.399999999999999" customHeight="1">
      <c r="B52" s="254" t="s">
        <v>237</v>
      </c>
      <c r="C52" s="261">
        <v>1.2</v>
      </c>
      <c r="D52" s="261">
        <v>1.21</v>
      </c>
    </row>
    <row r="53" spans="2:4" ht="20.399999999999999" customHeight="1">
      <c r="B53" s="254" t="s">
        <v>46</v>
      </c>
      <c r="C53" s="261">
        <v>0.95</v>
      </c>
      <c r="D53" s="261">
        <v>0.95</v>
      </c>
    </row>
    <row r="54" spans="2:4" ht="20.399999999999999" customHeight="1">
      <c r="B54" s="254" t="s">
        <v>239</v>
      </c>
      <c r="C54" s="261">
        <v>1.18</v>
      </c>
      <c r="D54" s="261">
        <v>1.1200000000000001</v>
      </c>
    </row>
    <row r="55" spans="2:4" ht="20.399999999999999" customHeight="1">
      <c r="B55" s="254" t="s">
        <v>264</v>
      </c>
      <c r="C55" s="261">
        <v>1.54</v>
      </c>
      <c r="D55" s="261">
        <v>1.48</v>
      </c>
    </row>
    <row r="56" spans="2:4" ht="20.399999999999999" customHeight="1">
      <c r="B56" s="254" t="s">
        <v>50</v>
      </c>
      <c r="C56" s="261">
        <v>1.07</v>
      </c>
      <c r="D56" s="261">
        <v>1.07</v>
      </c>
    </row>
    <row r="57" spans="2:4" ht="20.399999999999999" customHeight="1">
      <c r="B57" s="254" t="s">
        <v>43</v>
      </c>
      <c r="C57" s="261">
        <v>1.25</v>
      </c>
      <c r="D57" s="261">
        <v>1.26</v>
      </c>
    </row>
    <row r="58" spans="2:4" ht="20.399999999999999" customHeight="1">
      <c r="B58" s="254" t="s">
        <v>62</v>
      </c>
      <c r="C58" s="261">
        <v>0.37</v>
      </c>
      <c r="D58" s="261">
        <v>0.42</v>
      </c>
    </row>
    <row r="59" spans="2:4" ht="20.399999999999999" customHeight="1">
      <c r="B59" s="256" t="s">
        <v>53</v>
      </c>
      <c r="C59" s="262">
        <v>0.71</v>
      </c>
      <c r="D59" s="262">
        <v>0.66</v>
      </c>
    </row>
    <row r="60" spans="2:4">
      <c r="B60" t="s">
        <v>394</v>
      </c>
    </row>
    <row r="61" spans="2:4">
      <c r="B61" s="259" t="s">
        <v>399</v>
      </c>
    </row>
  </sheetData>
  <printOptions horizontalCentered="1" verticalCentered="1"/>
  <pageMargins left="0.75" right="0.47244094488188981" top="0.55118110236220474" bottom="0.37" header="0.51181102362204722" footer="0.31496062992125984"/>
  <pageSetup scale="60" orientation="portrait" r:id="rId1"/>
  <headerFooter alignWithMargins="0"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showGridLines="0" zoomScale="75" workbookViewId="0">
      <selection activeCell="AH1" sqref="A1:IV65536"/>
    </sheetView>
  </sheetViews>
  <sheetFormatPr baseColWidth="10" defaultColWidth="11.44140625" defaultRowHeight="10.199999999999999"/>
  <cols>
    <col min="1" max="1" width="6.109375" style="263" customWidth="1"/>
    <col min="2" max="2" width="11.44140625" style="263"/>
    <col min="3" max="3" width="13" style="264" customWidth="1"/>
    <col min="4" max="4" width="16.5546875" style="264" customWidth="1"/>
    <col min="5" max="5" width="12.5546875" style="264" customWidth="1"/>
    <col min="6" max="6" width="14.6640625" style="264" customWidth="1"/>
    <col min="7" max="7" width="13.44140625" style="264" customWidth="1"/>
    <col min="8" max="8" width="11.44140625" style="264"/>
    <col min="9" max="9" width="9.6640625" style="264" customWidth="1"/>
    <col min="10" max="10" width="11.44140625" style="264"/>
    <col min="11" max="11" width="12.5546875" style="264" customWidth="1"/>
    <col min="12" max="12" width="9.44140625" style="265" customWidth="1"/>
    <col min="13" max="13" width="14.5546875" style="266" customWidth="1"/>
    <col min="14" max="16384" width="11.44140625" style="263"/>
  </cols>
  <sheetData>
    <row r="1" spans="1:13" ht="13.2"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18" customHeight="1">
      <c r="A2" s="151" t="s">
        <v>406</v>
      </c>
      <c r="B2" s="151" t="s">
        <v>407</v>
      </c>
    </row>
    <row r="3" spans="1:13">
      <c r="B3" s="263" t="s">
        <v>408</v>
      </c>
    </row>
    <row r="4" spans="1:13" s="267" customFormat="1" ht="37.950000000000003" customHeight="1">
      <c r="B4" s="268" t="s">
        <v>42</v>
      </c>
      <c r="C4" s="269" t="s">
        <v>384</v>
      </c>
      <c r="D4" s="269" t="s">
        <v>385</v>
      </c>
      <c r="E4" s="269" t="s">
        <v>386</v>
      </c>
      <c r="F4" s="269" t="s">
        <v>387</v>
      </c>
      <c r="G4" s="269" t="s">
        <v>388</v>
      </c>
      <c r="H4" s="269" t="s">
        <v>389</v>
      </c>
      <c r="I4" s="269" t="s">
        <v>390</v>
      </c>
      <c r="J4" s="269" t="s">
        <v>391</v>
      </c>
      <c r="K4" s="269" t="s">
        <v>392</v>
      </c>
      <c r="L4" s="270" t="s">
        <v>28</v>
      </c>
      <c r="M4" s="271" t="s">
        <v>393</v>
      </c>
    </row>
    <row r="5" spans="1:13">
      <c r="B5" s="272"/>
    </row>
    <row r="6" spans="1:13">
      <c r="B6" s="263" t="s">
        <v>43</v>
      </c>
      <c r="C6" s="273">
        <v>1.37</v>
      </c>
      <c r="D6" s="273">
        <v>3.06</v>
      </c>
      <c r="E6" s="273">
        <v>41.33</v>
      </c>
      <c r="F6" s="273">
        <v>39</v>
      </c>
      <c r="G6" s="273">
        <v>45.86</v>
      </c>
      <c r="H6" s="273">
        <v>44.1</v>
      </c>
      <c r="I6" s="273">
        <v>32</v>
      </c>
      <c r="J6" s="273">
        <v>30.82</v>
      </c>
      <c r="K6" s="273">
        <v>0.03</v>
      </c>
      <c r="L6" s="274">
        <v>237.57</v>
      </c>
      <c r="M6" s="275">
        <v>143.87</v>
      </c>
    </row>
    <row r="7" spans="1:13">
      <c r="B7" s="263" t="s">
        <v>44</v>
      </c>
      <c r="C7" s="273">
        <v>0.2</v>
      </c>
      <c r="D7" s="273">
        <v>0.34</v>
      </c>
      <c r="E7" s="273">
        <v>0.04</v>
      </c>
      <c r="F7" s="273">
        <v>3.78</v>
      </c>
      <c r="G7" s="273">
        <v>1.76</v>
      </c>
      <c r="H7" s="273">
        <v>0.19</v>
      </c>
      <c r="I7" s="273">
        <v>1.25</v>
      </c>
      <c r="J7" s="273">
        <v>0.28999999999999998</v>
      </c>
      <c r="K7" s="273">
        <v>0</v>
      </c>
      <c r="L7" s="274">
        <v>7.85</v>
      </c>
      <c r="M7" s="275">
        <v>1.94</v>
      </c>
    </row>
    <row r="8" spans="1:13">
      <c r="B8" s="263" t="s">
        <v>45</v>
      </c>
      <c r="C8" s="273">
        <v>0.01</v>
      </c>
      <c r="D8" s="273">
        <v>2.46</v>
      </c>
      <c r="E8" s="273">
        <v>2.04</v>
      </c>
      <c r="F8" s="273">
        <v>3.3</v>
      </c>
      <c r="G8" s="273">
        <v>4.62</v>
      </c>
      <c r="H8" s="273">
        <v>2.39</v>
      </c>
      <c r="I8" s="273">
        <v>2.96</v>
      </c>
      <c r="J8" s="273">
        <v>2.75</v>
      </c>
      <c r="K8" s="273">
        <v>0</v>
      </c>
      <c r="L8" s="274">
        <v>20.53</v>
      </c>
      <c r="M8" s="275">
        <v>181.24</v>
      </c>
    </row>
    <row r="9" spans="1:13">
      <c r="B9" s="263" t="s">
        <v>46</v>
      </c>
      <c r="C9" s="273">
        <v>21.88</v>
      </c>
      <c r="D9" s="273">
        <v>3.15</v>
      </c>
      <c r="E9" s="273">
        <v>71.37</v>
      </c>
      <c r="F9" s="273">
        <v>3.27</v>
      </c>
      <c r="G9" s="273">
        <v>10.71</v>
      </c>
      <c r="H9" s="273">
        <v>8.35</v>
      </c>
      <c r="I9" s="273">
        <v>1.38</v>
      </c>
      <c r="J9" s="273">
        <v>8.76</v>
      </c>
      <c r="K9" s="273">
        <v>0</v>
      </c>
      <c r="L9" s="274">
        <v>128.87</v>
      </c>
      <c r="M9" s="275">
        <v>43</v>
      </c>
    </row>
    <row r="10" spans="1:13">
      <c r="B10" s="263" t="s">
        <v>409</v>
      </c>
      <c r="C10" s="273">
        <v>0</v>
      </c>
      <c r="D10" s="273">
        <v>1.31</v>
      </c>
      <c r="E10" s="273">
        <v>155.94</v>
      </c>
      <c r="F10" s="273">
        <v>3.05</v>
      </c>
      <c r="G10" s="273">
        <v>2.2999999999999998</v>
      </c>
      <c r="H10" s="273">
        <v>7.26</v>
      </c>
      <c r="I10" s="273">
        <v>0.41</v>
      </c>
      <c r="J10" s="273">
        <v>3.69</v>
      </c>
      <c r="K10" s="273">
        <v>0</v>
      </c>
      <c r="L10" s="274">
        <v>173.96</v>
      </c>
      <c r="M10" s="275">
        <v>1.64</v>
      </c>
    </row>
    <row r="11" spans="1:13">
      <c r="B11" s="263" t="s">
        <v>48</v>
      </c>
      <c r="C11" s="273">
        <v>0</v>
      </c>
      <c r="D11" s="273">
        <v>0</v>
      </c>
      <c r="E11" s="273">
        <v>0.05</v>
      </c>
      <c r="F11" s="273">
        <v>0</v>
      </c>
      <c r="G11" s="273">
        <v>0.1</v>
      </c>
      <c r="H11" s="273">
        <v>0</v>
      </c>
      <c r="I11" s="273">
        <v>0.08</v>
      </c>
      <c r="J11" s="273">
        <v>0</v>
      </c>
      <c r="K11" s="273">
        <v>0</v>
      </c>
      <c r="L11" s="274">
        <v>0.23</v>
      </c>
      <c r="M11" s="275">
        <v>0.01</v>
      </c>
    </row>
    <row r="12" spans="1:13">
      <c r="B12" s="263" t="s">
        <v>410</v>
      </c>
      <c r="C12" s="273">
        <v>0.06</v>
      </c>
      <c r="D12" s="273">
        <v>22.68</v>
      </c>
      <c r="E12" s="273">
        <v>31.4</v>
      </c>
      <c r="F12" s="273">
        <v>0.08</v>
      </c>
      <c r="G12" s="273">
        <v>3.24</v>
      </c>
      <c r="H12" s="273">
        <v>6.69</v>
      </c>
      <c r="I12" s="273">
        <v>3.76</v>
      </c>
      <c r="J12" s="273">
        <v>6.07</v>
      </c>
      <c r="K12" s="273">
        <v>0</v>
      </c>
      <c r="L12" s="274">
        <v>73.98</v>
      </c>
      <c r="M12" s="275">
        <v>16.98</v>
      </c>
    </row>
    <row r="13" spans="1:13">
      <c r="B13" s="263" t="s">
        <v>184</v>
      </c>
      <c r="C13" s="273">
        <v>224.52</v>
      </c>
      <c r="D13" s="273">
        <v>333.37</v>
      </c>
      <c r="E13" s="273">
        <v>1530.27</v>
      </c>
      <c r="F13" s="273">
        <v>85.67</v>
      </c>
      <c r="G13" s="273">
        <v>518.26</v>
      </c>
      <c r="H13" s="273">
        <v>535.12</v>
      </c>
      <c r="I13" s="273">
        <v>137.51</v>
      </c>
      <c r="J13" s="273">
        <v>263.10000000000002</v>
      </c>
      <c r="K13" s="273">
        <v>3.69</v>
      </c>
      <c r="L13" s="274">
        <v>3631.51</v>
      </c>
      <c r="M13" s="275">
        <v>1188.18</v>
      </c>
    </row>
    <row r="14" spans="1:13">
      <c r="B14" s="263" t="s">
        <v>50</v>
      </c>
      <c r="C14" s="273">
        <v>143.38999999999999</v>
      </c>
      <c r="D14" s="273">
        <v>3.42</v>
      </c>
      <c r="E14" s="273">
        <v>28.85</v>
      </c>
      <c r="F14" s="273">
        <v>35.51</v>
      </c>
      <c r="G14" s="273">
        <v>16.920000000000002</v>
      </c>
      <c r="H14" s="273">
        <v>2.69</v>
      </c>
      <c r="I14" s="273">
        <v>16.62</v>
      </c>
      <c r="J14" s="273">
        <v>6.88</v>
      </c>
      <c r="K14" s="273">
        <v>0.13</v>
      </c>
      <c r="L14" s="274">
        <v>254.41</v>
      </c>
      <c r="M14" s="275">
        <v>7.19</v>
      </c>
    </row>
    <row r="15" spans="1:13">
      <c r="B15" s="263" t="s">
        <v>411</v>
      </c>
      <c r="C15" s="273">
        <v>0</v>
      </c>
      <c r="D15" s="273">
        <v>1.47</v>
      </c>
      <c r="E15" s="273">
        <v>10.83</v>
      </c>
      <c r="F15" s="273">
        <v>0.41</v>
      </c>
      <c r="G15" s="273">
        <v>0.55000000000000004</v>
      </c>
      <c r="H15" s="273">
        <v>1.29</v>
      </c>
      <c r="I15" s="273">
        <v>0.04</v>
      </c>
      <c r="J15" s="273">
        <v>0.08</v>
      </c>
      <c r="K15" s="273">
        <v>0</v>
      </c>
      <c r="L15" s="274">
        <v>14.67</v>
      </c>
      <c r="M15" s="275">
        <v>7.0000000000000007E-2</v>
      </c>
    </row>
    <row r="16" spans="1:13">
      <c r="B16" s="263" t="s">
        <v>242</v>
      </c>
      <c r="C16" s="273">
        <v>0.4</v>
      </c>
      <c r="D16" s="273">
        <v>60.75</v>
      </c>
      <c r="E16" s="273">
        <v>302.42</v>
      </c>
      <c r="F16" s="273">
        <v>5.78</v>
      </c>
      <c r="G16" s="273">
        <v>55.32</v>
      </c>
      <c r="H16" s="273">
        <v>81.489999999999995</v>
      </c>
      <c r="I16" s="273">
        <v>4.45</v>
      </c>
      <c r="J16" s="273">
        <v>54.52</v>
      </c>
      <c r="K16" s="273">
        <v>0</v>
      </c>
      <c r="L16" s="274">
        <v>565.13</v>
      </c>
      <c r="M16" s="275">
        <v>106.71</v>
      </c>
    </row>
    <row r="17" spans="1:13">
      <c r="B17" s="263" t="s">
        <v>412</v>
      </c>
      <c r="C17" s="273">
        <v>0.2</v>
      </c>
      <c r="D17" s="273">
        <v>0.18</v>
      </c>
      <c r="E17" s="273">
        <v>95.99</v>
      </c>
      <c r="F17" s="273">
        <v>0</v>
      </c>
      <c r="G17" s="273">
        <v>0.44</v>
      </c>
      <c r="H17" s="273">
        <v>0.78</v>
      </c>
      <c r="I17" s="273">
        <v>0</v>
      </c>
      <c r="J17" s="273">
        <v>0.03</v>
      </c>
      <c r="K17" s="273">
        <v>0</v>
      </c>
      <c r="L17" s="274">
        <v>97.62</v>
      </c>
      <c r="M17" s="275">
        <v>0.11</v>
      </c>
    </row>
    <row r="18" spans="1:13">
      <c r="B18" s="263" t="s">
        <v>413</v>
      </c>
      <c r="C18" s="273">
        <v>46.87</v>
      </c>
      <c r="D18" s="273">
        <v>15.12</v>
      </c>
      <c r="E18" s="273">
        <v>228.68</v>
      </c>
      <c r="F18" s="273">
        <v>216.91</v>
      </c>
      <c r="G18" s="273">
        <v>70.489999999999995</v>
      </c>
      <c r="H18" s="273">
        <v>60.91</v>
      </c>
      <c r="I18" s="273">
        <v>75.78</v>
      </c>
      <c r="J18" s="273">
        <v>68.84</v>
      </c>
      <c r="K18" s="273">
        <v>2.91</v>
      </c>
      <c r="L18" s="274">
        <v>786.51</v>
      </c>
      <c r="M18" s="275">
        <v>46.03</v>
      </c>
    </row>
    <row r="19" spans="1:13" s="276" customFormat="1">
      <c r="B19" s="277" t="s">
        <v>28</v>
      </c>
      <c r="C19" s="278">
        <v>438.9</v>
      </c>
      <c r="D19" s="278">
        <v>447.31</v>
      </c>
      <c r="E19" s="278">
        <v>2499.21</v>
      </c>
      <c r="F19" s="278">
        <v>396.76</v>
      </c>
      <c r="G19" s="278">
        <v>730.57</v>
      </c>
      <c r="H19" s="278">
        <v>751.26</v>
      </c>
      <c r="I19" s="278">
        <v>276.24</v>
      </c>
      <c r="J19" s="278">
        <v>445.83</v>
      </c>
      <c r="K19" s="278">
        <v>6.76</v>
      </c>
      <c r="L19" s="279">
        <v>5992.84</v>
      </c>
      <c r="M19" s="280">
        <v>1736.97</v>
      </c>
    </row>
    <row r="20" spans="1:13" ht="11.4" customHeight="1">
      <c r="B20" s="263" t="s">
        <v>414</v>
      </c>
      <c r="C20" s="273"/>
      <c r="D20" s="273"/>
      <c r="E20" s="273"/>
      <c r="F20" s="273"/>
      <c r="G20" s="273"/>
      <c r="H20" s="273"/>
      <c r="I20" s="273"/>
      <c r="J20" s="273"/>
      <c r="K20" s="273"/>
      <c r="L20" s="281"/>
      <c r="M20" s="282"/>
    </row>
    <row r="21" spans="1:13" ht="11.4" customHeight="1">
      <c r="B21" t="s">
        <v>394</v>
      </c>
      <c r="C21" s="273"/>
      <c r="D21" s="273"/>
      <c r="E21" s="273"/>
      <c r="F21" s="273"/>
      <c r="G21" s="273"/>
      <c r="H21" s="273"/>
      <c r="I21" s="273"/>
      <c r="J21" s="273"/>
      <c r="K21" s="273"/>
      <c r="L21" s="281"/>
      <c r="M21" s="282"/>
    </row>
    <row r="22" spans="1:13" ht="21.6" customHeight="1">
      <c r="A22" s="151" t="s">
        <v>415</v>
      </c>
      <c r="B22" s="151" t="s">
        <v>416</v>
      </c>
    </row>
    <row r="23" spans="1:13" ht="11.4" customHeight="1">
      <c r="B23" s="263" t="s">
        <v>408</v>
      </c>
    </row>
    <row r="24" spans="1:13" ht="37.200000000000003" customHeight="1">
      <c r="B24" s="268" t="s">
        <v>42</v>
      </c>
      <c r="C24" s="269" t="s">
        <v>384</v>
      </c>
      <c r="D24" s="269" t="s">
        <v>385</v>
      </c>
      <c r="E24" s="269" t="s">
        <v>386</v>
      </c>
      <c r="F24" s="269" t="s">
        <v>387</v>
      </c>
      <c r="G24" s="269" t="s">
        <v>388</v>
      </c>
      <c r="H24" s="269" t="s">
        <v>389</v>
      </c>
      <c r="I24" s="269" t="s">
        <v>390</v>
      </c>
      <c r="J24" s="269" t="s">
        <v>391</v>
      </c>
      <c r="K24" s="269" t="s">
        <v>392</v>
      </c>
      <c r="L24" s="270" t="s">
        <v>28</v>
      </c>
      <c r="M24" s="271" t="s">
        <v>393</v>
      </c>
    </row>
    <row r="25" spans="1:13">
      <c r="B25" s="263" t="s">
        <v>43</v>
      </c>
      <c r="C25" s="273">
        <v>2.0099999999999998</v>
      </c>
      <c r="D25" s="273">
        <v>5.84</v>
      </c>
      <c r="E25" s="273">
        <v>61.24</v>
      </c>
      <c r="F25" s="273">
        <v>44.64</v>
      </c>
      <c r="G25" s="273">
        <v>77.28</v>
      </c>
      <c r="H25" s="273">
        <v>32.19</v>
      </c>
      <c r="I25" s="273">
        <v>38.200000000000003</v>
      </c>
      <c r="J25" s="273">
        <v>43.05</v>
      </c>
      <c r="K25" s="273">
        <v>0.24</v>
      </c>
      <c r="L25" s="274">
        <v>304.69</v>
      </c>
      <c r="M25" s="275">
        <v>151.9</v>
      </c>
    </row>
    <row r="26" spans="1:13">
      <c r="B26" s="263" t="s">
        <v>44</v>
      </c>
      <c r="C26" s="273">
        <v>0.01</v>
      </c>
      <c r="D26" s="273">
        <v>0.44</v>
      </c>
      <c r="E26" s="273">
        <v>0.3</v>
      </c>
      <c r="F26" s="273">
        <v>11.84</v>
      </c>
      <c r="G26" s="273">
        <v>1.5</v>
      </c>
      <c r="H26" s="273">
        <v>0.51</v>
      </c>
      <c r="I26" s="273">
        <v>2.1800000000000002</v>
      </c>
      <c r="J26" s="273">
        <v>0.43</v>
      </c>
      <c r="K26" s="273">
        <v>0</v>
      </c>
      <c r="L26" s="274">
        <v>17.21</v>
      </c>
      <c r="M26" s="275">
        <v>1.1599999999999999</v>
      </c>
    </row>
    <row r="27" spans="1:13">
      <c r="B27" s="263" t="s">
        <v>45</v>
      </c>
      <c r="C27" s="273">
        <v>3.44</v>
      </c>
      <c r="D27" s="273">
        <v>20.73</v>
      </c>
      <c r="E27" s="273">
        <v>2.08</v>
      </c>
      <c r="F27" s="273">
        <v>3</v>
      </c>
      <c r="G27" s="273">
        <v>4.84</v>
      </c>
      <c r="H27" s="273">
        <v>4.09</v>
      </c>
      <c r="I27" s="273">
        <v>2.68</v>
      </c>
      <c r="J27" s="273">
        <v>2.56</v>
      </c>
      <c r="K27" s="273">
        <v>0</v>
      </c>
      <c r="L27" s="274">
        <v>43.42</v>
      </c>
      <c r="M27" s="275">
        <v>189.69</v>
      </c>
    </row>
    <row r="28" spans="1:13">
      <c r="B28" s="263" t="s">
        <v>46</v>
      </c>
      <c r="C28" s="273">
        <v>70.599999999999994</v>
      </c>
      <c r="D28" s="273">
        <v>9.67</v>
      </c>
      <c r="E28" s="273">
        <v>79.83</v>
      </c>
      <c r="F28" s="273">
        <v>6.51</v>
      </c>
      <c r="G28" s="273">
        <v>18.010000000000002</v>
      </c>
      <c r="H28" s="273">
        <v>9.5399999999999991</v>
      </c>
      <c r="I28" s="273">
        <v>1.81</v>
      </c>
      <c r="J28" s="273">
        <v>4.07</v>
      </c>
      <c r="K28" s="273">
        <v>0</v>
      </c>
      <c r="L28" s="274">
        <v>200.04</v>
      </c>
      <c r="M28" s="275">
        <v>106.42</v>
      </c>
    </row>
    <row r="29" spans="1:13">
      <c r="B29" s="263" t="s">
        <v>409</v>
      </c>
      <c r="C29" s="273">
        <v>0</v>
      </c>
      <c r="D29" s="273">
        <v>8.15</v>
      </c>
      <c r="E29" s="273">
        <v>160.07</v>
      </c>
      <c r="F29" s="273">
        <v>3.42</v>
      </c>
      <c r="G29" s="273">
        <v>4.3</v>
      </c>
      <c r="H29" s="273">
        <v>13.12</v>
      </c>
      <c r="I29" s="273">
        <v>1.05</v>
      </c>
      <c r="J29" s="273">
        <v>1.82</v>
      </c>
      <c r="K29" s="273">
        <v>0</v>
      </c>
      <c r="L29" s="274">
        <v>191.93</v>
      </c>
      <c r="M29" s="275">
        <v>2.29</v>
      </c>
    </row>
    <row r="30" spans="1:13">
      <c r="B30" s="263" t="s">
        <v>48</v>
      </c>
      <c r="C30" s="273">
        <v>0</v>
      </c>
      <c r="D30" s="273">
        <v>0.04</v>
      </c>
      <c r="E30" s="273">
        <v>0.01</v>
      </c>
      <c r="F30" s="273">
        <v>0.02</v>
      </c>
      <c r="G30" s="273">
        <v>0.2</v>
      </c>
      <c r="H30" s="273">
        <v>0.09</v>
      </c>
      <c r="I30" s="273">
        <v>0.11</v>
      </c>
      <c r="J30" s="273">
        <v>7.0000000000000007E-2</v>
      </c>
      <c r="K30" s="273">
        <v>0</v>
      </c>
      <c r="L30" s="274">
        <v>0.54</v>
      </c>
      <c r="M30" s="275">
        <v>0</v>
      </c>
    </row>
    <row r="31" spans="1:13">
      <c r="B31" s="263" t="s">
        <v>410</v>
      </c>
      <c r="C31" s="273">
        <v>0.21</v>
      </c>
      <c r="D31" s="273">
        <v>79.98</v>
      </c>
      <c r="E31" s="273">
        <v>60.62</v>
      </c>
      <c r="F31" s="273">
        <v>0.03</v>
      </c>
      <c r="G31" s="273">
        <v>5.49</v>
      </c>
      <c r="H31" s="273">
        <v>20.72</v>
      </c>
      <c r="I31" s="273">
        <v>3.62</v>
      </c>
      <c r="J31" s="273">
        <v>7.21</v>
      </c>
      <c r="K31" s="273">
        <v>0</v>
      </c>
      <c r="L31" s="274">
        <v>177.88</v>
      </c>
      <c r="M31" s="275">
        <v>22.92</v>
      </c>
    </row>
    <row r="32" spans="1:13">
      <c r="B32" s="263" t="s">
        <v>184</v>
      </c>
      <c r="C32" s="273">
        <v>402.44</v>
      </c>
      <c r="D32" s="273">
        <v>481.23</v>
      </c>
      <c r="E32" s="273">
        <v>2077.79</v>
      </c>
      <c r="F32" s="273">
        <v>143.71</v>
      </c>
      <c r="G32" s="273">
        <v>659.24</v>
      </c>
      <c r="H32" s="273">
        <v>624.16</v>
      </c>
      <c r="I32" s="273">
        <v>149.44</v>
      </c>
      <c r="J32" s="273">
        <v>254.3</v>
      </c>
      <c r="K32" s="273">
        <v>70.84</v>
      </c>
      <c r="L32" s="274">
        <v>4863.1499999999996</v>
      </c>
      <c r="M32" s="275">
        <v>2231.66</v>
      </c>
    </row>
    <row r="33" spans="1:13">
      <c r="B33" s="263" t="s">
        <v>50</v>
      </c>
      <c r="C33" s="273">
        <v>96.74</v>
      </c>
      <c r="D33" s="273">
        <v>8.2899999999999991</v>
      </c>
      <c r="E33" s="273">
        <v>55.3</v>
      </c>
      <c r="F33" s="273">
        <v>36.299999999999997</v>
      </c>
      <c r="G33" s="273">
        <v>17.62</v>
      </c>
      <c r="H33" s="273">
        <v>270.16000000000003</v>
      </c>
      <c r="I33" s="273">
        <v>21.42</v>
      </c>
      <c r="J33" s="273">
        <v>6.67</v>
      </c>
      <c r="K33" s="273">
        <v>6.27</v>
      </c>
      <c r="L33" s="274">
        <v>518.77</v>
      </c>
      <c r="M33" s="275">
        <v>9.98</v>
      </c>
    </row>
    <row r="34" spans="1:13">
      <c r="B34" s="263" t="s">
        <v>411</v>
      </c>
      <c r="C34" s="273">
        <v>0</v>
      </c>
      <c r="D34" s="273">
        <v>5.45</v>
      </c>
      <c r="E34" s="273">
        <v>7.82</v>
      </c>
      <c r="F34" s="273">
        <v>0.16</v>
      </c>
      <c r="G34" s="273">
        <v>1.83</v>
      </c>
      <c r="H34" s="273">
        <v>2.39</v>
      </c>
      <c r="I34" s="273">
        <v>0</v>
      </c>
      <c r="J34" s="273">
        <v>0.11</v>
      </c>
      <c r="K34" s="273">
        <v>0</v>
      </c>
      <c r="L34" s="274">
        <v>17.760000000000002</v>
      </c>
      <c r="M34" s="275">
        <v>0.09</v>
      </c>
    </row>
    <row r="35" spans="1:13">
      <c r="B35" s="263" t="s">
        <v>242</v>
      </c>
      <c r="C35" s="273">
        <v>0.73</v>
      </c>
      <c r="D35" s="273">
        <v>99.87</v>
      </c>
      <c r="E35" s="273">
        <v>435.6</v>
      </c>
      <c r="F35" s="273">
        <v>10.07</v>
      </c>
      <c r="G35" s="273">
        <v>59.34</v>
      </c>
      <c r="H35" s="273">
        <v>145.69</v>
      </c>
      <c r="I35" s="273">
        <v>5.41</v>
      </c>
      <c r="J35" s="273">
        <v>41.29</v>
      </c>
      <c r="K35" s="273">
        <v>0</v>
      </c>
      <c r="L35" s="274">
        <v>798</v>
      </c>
      <c r="M35" s="275">
        <v>120.44</v>
      </c>
    </row>
    <row r="36" spans="1:13">
      <c r="B36" s="263" t="s">
        <v>412</v>
      </c>
      <c r="C36" s="273">
        <v>0</v>
      </c>
      <c r="D36" s="273">
        <v>3.13</v>
      </c>
      <c r="E36" s="273">
        <v>129.68</v>
      </c>
      <c r="F36" s="273">
        <v>0.01</v>
      </c>
      <c r="G36" s="273">
        <v>0.61</v>
      </c>
      <c r="H36" s="273">
        <v>6.76</v>
      </c>
      <c r="I36" s="273">
        <v>0</v>
      </c>
      <c r="J36" s="273">
        <v>0.02</v>
      </c>
      <c r="K36" s="273">
        <v>0</v>
      </c>
      <c r="L36" s="274">
        <v>140.21</v>
      </c>
      <c r="M36" s="275">
        <v>0.12</v>
      </c>
    </row>
    <row r="37" spans="1:13">
      <c r="B37" s="263" t="s">
        <v>413</v>
      </c>
      <c r="C37" s="273">
        <v>59.37</v>
      </c>
      <c r="D37" s="273">
        <v>57.64</v>
      </c>
      <c r="E37" s="273">
        <v>313.89999999999998</v>
      </c>
      <c r="F37" s="273">
        <v>264.37</v>
      </c>
      <c r="G37" s="273">
        <v>110.25</v>
      </c>
      <c r="H37" s="273">
        <v>98.58</v>
      </c>
      <c r="I37" s="273">
        <v>92.04</v>
      </c>
      <c r="J37" s="273">
        <v>68.349999999999994</v>
      </c>
      <c r="K37" s="273">
        <v>8.24</v>
      </c>
      <c r="L37" s="274">
        <v>1072.74</v>
      </c>
      <c r="M37" s="275">
        <v>188.7</v>
      </c>
    </row>
    <row r="38" spans="1:13" s="276" customFormat="1">
      <c r="B38" s="277" t="s">
        <v>28</v>
      </c>
      <c r="C38" s="278">
        <v>635.54999999999995</v>
      </c>
      <c r="D38" s="278">
        <v>780.46</v>
      </c>
      <c r="E38" s="278">
        <v>3384.24</v>
      </c>
      <c r="F38" s="278">
        <v>524.08000000000004</v>
      </c>
      <c r="G38" s="278">
        <v>960.51</v>
      </c>
      <c r="H38" s="278">
        <v>1228</v>
      </c>
      <c r="I38" s="278">
        <v>317.95999999999998</v>
      </c>
      <c r="J38" s="278">
        <v>429.95</v>
      </c>
      <c r="K38" s="278">
        <v>85.59</v>
      </c>
      <c r="L38" s="279">
        <v>8346.34</v>
      </c>
      <c r="M38" s="280">
        <v>3025.37</v>
      </c>
    </row>
    <row r="39" spans="1:13" ht="15.6" customHeight="1">
      <c r="B39" s="263" t="s">
        <v>414</v>
      </c>
      <c r="C39" s="273"/>
      <c r="D39" s="273"/>
      <c r="E39" s="273"/>
      <c r="F39" s="273"/>
      <c r="G39" s="273"/>
      <c r="H39" s="273"/>
      <c r="I39" s="273"/>
      <c r="J39" s="273"/>
      <c r="K39" s="273"/>
      <c r="L39" s="274"/>
      <c r="M39" s="275"/>
    </row>
    <row r="40" spans="1:13" ht="11.4" customHeight="1">
      <c r="B40" t="s">
        <v>394</v>
      </c>
      <c r="C40" s="273"/>
      <c r="D40" s="273"/>
      <c r="E40" s="273"/>
      <c r="F40" s="273"/>
      <c r="G40" s="273"/>
      <c r="H40" s="273"/>
      <c r="I40" s="273"/>
      <c r="J40" s="273"/>
      <c r="K40" s="273"/>
      <c r="L40" s="274"/>
      <c r="M40" s="275"/>
    </row>
    <row r="41" spans="1:13" ht="23.4" customHeight="1">
      <c r="A41" s="151" t="s">
        <v>417</v>
      </c>
      <c r="B41" s="151" t="s">
        <v>418</v>
      </c>
    </row>
    <row r="42" spans="1:13" ht="11.4" customHeight="1">
      <c r="B42" s="263" t="s">
        <v>408</v>
      </c>
    </row>
    <row r="43" spans="1:13" ht="36" customHeight="1">
      <c r="B43" s="268" t="s">
        <v>42</v>
      </c>
      <c r="C43" s="269" t="s">
        <v>384</v>
      </c>
      <c r="D43" s="269" t="s">
        <v>385</v>
      </c>
      <c r="E43" s="269" t="s">
        <v>386</v>
      </c>
      <c r="F43" s="269" t="s">
        <v>387</v>
      </c>
      <c r="G43" s="269" t="s">
        <v>388</v>
      </c>
      <c r="H43" s="269" t="s">
        <v>389</v>
      </c>
      <c r="I43" s="269" t="s">
        <v>390</v>
      </c>
      <c r="J43" s="269" t="s">
        <v>391</v>
      </c>
      <c r="K43" s="269" t="s">
        <v>392</v>
      </c>
      <c r="L43" s="270" t="s">
        <v>28</v>
      </c>
      <c r="M43" s="271" t="s">
        <v>393</v>
      </c>
    </row>
    <row r="44" spans="1:13">
      <c r="B44" s="263" t="s">
        <v>43</v>
      </c>
      <c r="C44" s="273">
        <v>10.71</v>
      </c>
      <c r="D44" s="273">
        <v>7.04</v>
      </c>
      <c r="E44" s="273">
        <v>25.2</v>
      </c>
      <c r="F44" s="273">
        <v>44.28</v>
      </c>
      <c r="G44" s="273">
        <v>52.98</v>
      </c>
      <c r="H44" s="273">
        <v>32.36</v>
      </c>
      <c r="I44" s="273">
        <v>35.1</v>
      </c>
      <c r="J44" s="273">
        <v>41.45</v>
      </c>
      <c r="K44" s="273">
        <v>0</v>
      </c>
      <c r="L44" s="274">
        <v>249.12</v>
      </c>
      <c r="M44" s="275">
        <v>376.14</v>
      </c>
    </row>
    <row r="45" spans="1:13">
      <c r="B45" s="263" t="s">
        <v>44</v>
      </c>
      <c r="C45" s="273">
        <v>0</v>
      </c>
      <c r="D45" s="273">
        <v>0.06</v>
      </c>
      <c r="E45" s="273">
        <v>0.01</v>
      </c>
      <c r="F45" s="273">
        <v>10.48</v>
      </c>
      <c r="G45" s="273">
        <v>1.1100000000000001</v>
      </c>
      <c r="H45" s="273">
        <v>0.12</v>
      </c>
      <c r="I45" s="273">
        <v>2.34</v>
      </c>
      <c r="J45" s="273">
        <v>0.27</v>
      </c>
      <c r="K45" s="273">
        <v>0</v>
      </c>
      <c r="L45" s="274">
        <v>14.39</v>
      </c>
      <c r="M45" s="275">
        <v>0.64</v>
      </c>
    </row>
    <row r="46" spans="1:13">
      <c r="B46" s="263" t="s">
        <v>45</v>
      </c>
      <c r="C46" s="273">
        <v>4.92</v>
      </c>
      <c r="D46" s="273">
        <v>2.54</v>
      </c>
      <c r="E46" s="273">
        <v>1.0900000000000001</v>
      </c>
      <c r="F46" s="273">
        <v>2.71</v>
      </c>
      <c r="G46" s="273">
        <v>2.58</v>
      </c>
      <c r="H46" s="273">
        <v>0.79</v>
      </c>
      <c r="I46" s="273">
        <v>4.33</v>
      </c>
      <c r="J46" s="273">
        <v>1.2</v>
      </c>
      <c r="K46" s="273">
        <v>0</v>
      </c>
      <c r="L46" s="274">
        <v>20.16</v>
      </c>
      <c r="M46" s="275">
        <v>28.84</v>
      </c>
    </row>
    <row r="47" spans="1:13">
      <c r="B47" s="263" t="s">
        <v>46</v>
      </c>
      <c r="C47" s="273">
        <v>15.99</v>
      </c>
      <c r="D47" s="273">
        <v>16.52</v>
      </c>
      <c r="E47" s="273">
        <v>43.31</v>
      </c>
      <c r="F47" s="273">
        <v>4.57</v>
      </c>
      <c r="G47" s="273">
        <v>21.89</v>
      </c>
      <c r="H47" s="273">
        <v>12.02</v>
      </c>
      <c r="I47" s="273">
        <v>3.73</v>
      </c>
      <c r="J47" s="273">
        <v>7.45</v>
      </c>
      <c r="K47" s="273">
        <v>0</v>
      </c>
      <c r="L47" s="274">
        <v>125.48</v>
      </c>
      <c r="M47" s="275">
        <v>51.06</v>
      </c>
    </row>
    <row r="48" spans="1:13">
      <c r="B48" s="263" t="s">
        <v>409</v>
      </c>
      <c r="C48" s="273">
        <v>0.01</v>
      </c>
      <c r="D48" s="273">
        <v>4.3499999999999996</v>
      </c>
      <c r="E48" s="273">
        <v>172.68</v>
      </c>
      <c r="F48" s="273">
        <v>5.21</v>
      </c>
      <c r="G48" s="273">
        <v>12.33</v>
      </c>
      <c r="H48" s="273">
        <v>21.25</v>
      </c>
      <c r="I48" s="273">
        <v>2.35</v>
      </c>
      <c r="J48" s="273">
        <v>6.25</v>
      </c>
      <c r="K48" s="273">
        <v>0.99</v>
      </c>
      <c r="L48" s="274">
        <v>225.42</v>
      </c>
      <c r="M48" s="275">
        <v>1.95</v>
      </c>
    </row>
    <row r="49" spans="1:13">
      <c r="B49" s="263" t="s">
        <v>48</v>
      </c>
      <c r="C49" s="273">
        <v>0</v>
      </c>
      <c r="D49" s="273">
        <v>0</v>
      </c>
      <c r="E49" s="273">
        <v>0.04</v>
      </c>
      <c r="F49" s="273">
        <v>0.03</v>
      </c>
      <c r="G49" s="273">
        <v>0.02</v>
      </c>
      <c r="H49" s="273">
        <v>0.04</v>
      </c>
      <c r="I49" s="273">
        <v>1.44</v>
      </c>
      <c r="J49" s="273">
        <v>0</v>
      </c>
      <c r="K49" s="273">
        <v>0</v>
      </c>
      <c r="L49" s="274">
        <v>1.57</v>
      </c>
      <c r="M49" s="275">
        <v>0.06</v>
      </c>
    </row>
    <row r="50" spans="1:13">
      <c r="B50" s="263" t="s">
        <v>410</v>
      </c>
      <c r="C50" s="273">
        <v>0.11</v>
      </c>
      <c r="D50" s="273">
        <v>66.91</v>
      </c>
      <c r="E50" s="273">
        <v>72.989999999999995</v>
      </c>
      <c r="F50" s="273">
        <v>0.12</v>
      </c>
      <c r="G50" s="273">
        <v>3.56</v>
      </c>
      <c r="H50" s="273">
        <v>15.43</v>
      </c>
      <c r="I50" s="273">
        <v>11.36</v>
      </c>
      <c r="J50" s="273">
        <v>4.84</v>
      </c>
      <c r="K50" s="273">
        <v>0</v>
      </c>
      <c r="L50" s="274">
        <v>175.32</v>
      </c>
      <c r="M50" s="275">
        <v>9.2799999999999994</v>
      </c>
    </row>
    <row r="51" spans="1:13">
      <c r="B51" s="263" t="s">
        <v>184</v>
      </c>
      <c r="C51" s="273">
        <v>160.21</v>
      </c>
      <c r="D51" s="273">
        <v>430.51</v>
      </c>
      <c r="E51" s="273">
        <v>2563.1999999999998</v>
      </c>
      <c r="F51" s="273">
        <v>101.48</v>
      </c>
      <c r="G51" s="273">
        <v>518.84</v>
      </c>
      <c r="H51" s="273">
        <v>778.47</v>
      </c>
      <c r="I51" s="273">
        <v>164.45</v>
      </c>
      <c r="J51" s="273">
        <v>287.77</v>
      </c>
      <c r="K51" s="273">
        <v>0.81</v>
      </c>
      <c r="L51" s="274">
        <v>5005.74</v>
      </c>
      <c r="M51" s="275">
        <v>2994.31</v>
      </c>
    </row>
    <row r="52" spans="1:13">
      <c r="B52" s="263" t="s">
        <v>50</v>
      </c>
      <c r="C52" s="273">
        <v>3.75</v>
      </c>
      <c r="D52" s="273">
        <v>14.67</v>
      </c>
      <c r="E52" s="273">
        <v>48.08</v>
      </c>
      <c r="F52" s="273">
        <v>43.37</v>
      </c>
      <c r="G52" s="273">
        <v>18.63</v>
      </c>
      <c r="H52" s="273">
        <v>17</v>
      </c>
      <c r="I52" s="273">
        <v>11.44</v>
      </c>
      <c r="J52" s="273">
        <v>3.92</v>
      </c>
      <c r="K52" s="273">
        <v>0.23</v>
      </c>
      <c r="L52" s="274">
        <v>161.09</v>
      </c>
      <c r="M52" s="275">
        <v>6.78</v>
      </c>
    </row>
    <row r="53" spans="1:13">
      <c r="B53" s="263" t="s">
        <v>411</v>
      </c>
      <c r="C53" s="273">
        <v>0</v>
      </c>
      <c r="D53" s="273">
        <v>1.85</v>
      </c>
      <c r="E53" s="273">
        <v>8.52</v>
      </c>
      <c r="F53" s="273">
        <v>7.0000000000000007E-2</v>
      </c>
      <c r="G53" s="273">
        <v>4.03</v>
      </c>
      <c r="H53" s="273">
        <v>8.5500000000000007</v>
      </c>
      <c r="I53" s="273">
        <v>0.05</v>
      </c>
      <c r="J53" s="273">
        <v>0.21</v>
      </c>
      <c r="K53" s="273">
        <v>0</v>
      </c>
      <c r="L53" s="274">
        <v>23.28</v>
      </c>
      <c r="M53" s="275">
        <v>0.01</v>
      </c>
    </row>
    <row r="54" spans="1:13">
      <c r="B54" s="263" t="s">
        <v>242</v>
      </c>
      <c r="C54" s="273">
        <v>0.24</v>
      </c>
      <c r="D54" s="273">
        <v>79.23</v>
      </c>
      <c r="E54" s="273">
        <v>266.18</v>
      </c>
      <c r="F54" s="273">
        <v>16.100000000000001</v>
      </c>
      <c r="G54" s="273">
        <v>52.44</v>
      </c>
      <c r="H54" s="273">
        <v>169.46</v>
      </c>
      <c r="I54" s="273">
        <v>5.77</v>
      </c>
      <c r="J54" s="273">
        <v>59.7</v>
      </c>
      <c r="K54" s="273">
        <v>0</v>
      </c>
      <c r="L54" s="274">
        <v>649.12</v>
      </c>
      <c r="M54" s="275">
        <v>186.68</v>
      </c>
    </row>
    <row r="55" spans="1:13">
      <c r="B55" s="263" t="s">
        <v>412</v>
      </c>
      <c r="C55" s="273">
        <v>0</v>
      </c>
      <c r="D55" s="273">
        <v>3.7</v>
      </c>
      <c r="E55" s="273">
        <v>80.89</v>
      </c>
      <c r="F55" s="273">
        <v>0.01</v>
      </c>
      <c r="G55" s="273">
        <v>1.59</v>
      </c>
      <c r="H55" s="273">
        <v>9.73</v>
      </c>
      <c r="I55" s="273">
        <v>0</v>
      </c>
      <c r="J55" s="273">
        <v>0.56000000000000005</v>
      </c>
      <c r="K55" s="273">
        <v>0</v>
      </c>
      <c r="L55" s="274">
        <v>96.48</v>
      </c>
      <c r="M55" s="275">
        <v>0</v>
      </c>
    </row>
    <row r="56" spans="1:13">
      <c r="B56" s="263" t="s">
        <v>413</v>
      </c>
      <c r="C56" s="273">
        <v>11.43</v>
      </c>
      <c r="D56" s="273">
        <v>156.65</v>
      </c>
      <c r="E56" s="273">
        <v>187.42</v>
      </c>
      <c r="F56" s="273">
        <v>228.86</v>
      </c>
      <c r="G56" s="273">
        <v>69.180000000000007</v>
      </c>
      <c r="H56" s="273">
        <v>78.239999999999995</v>
      </c>
      <c r="I56" s="273">
        <v>86.47</v>
      </c>
      <c r="J56" s="273">
        <v>40.07</v>
      </c>
      <c r="K56" s="273">
        <v>2.5099999999999998</v>
      </c>
      <c r="L56" s="274">
        <v>860.83</v>
      </c>
      <c r="M56" s="275">
        <v>64.83</v>
      </c>
    </row>
    <row r="57" spans="1:13" s="276" customFormat="1">
      <c r="B57" s="277" t="s">
        <v>28</v>
      </c>
      <c r="C57" s="278">
        <v>207.37</v>
      </c>
      <c r="D57" s="278">
        <v>784.03</v>
      </c>
      <c r="E57" s="278">
        <v>3469.61</v>
      </c>
      <c r="F57" s="278">
        <v>457.29</v>
      </c>
      <c r="G57" s="278">
        <v>759.18</v>
      </c>
      <c r="H57" s="278">
        <v>1143.46</v>
      </c>
      <c r="I57" s="278">
        <v>328.83</v>
      </c>
      <c r="J57" s="278">
        <v>453.69</v>
      </c>
      <c r="K57" s="278">
        <v>4.54</v>
      </c>
      <c r="L57" s="279">
        <v>7608</v>
      </c>
      <c r="M57" s="280">
        <v>3720.58</v>
      </c>
    </row>
    <row r="58" spans="1:13" s="276" customFormat="1" ht="15" customHeight="1">
      <c r="B58" t="s">
        <v>394</v>
      </c>
      <c r="C58" s="283"/>
      <c r="D58" s="283"/>
      <c r="E58" s="283"/>
      <c r="F58" s="283"/>
      <c r="G58" s="283"/>
      <c r="H58" s="283"/>
      <c r="I58" s="283"/>
      <c r="J58" s="283"/>
      <c r="K58" s="283"/>
      <c r="L58" s="274"/>
      <c r="M58" s="275"/>
    </row>
    <row r="59" spans="1:13" s="276" customFormat="1">
      <c r="C59" s="283"/>
      <c r="D59" s="283"/>
      <c r="E59" s="283"/>
      <c r="F59" s="283"/>
      <c r="G59" s="283"/>
      <c r="H59" s="283"/>
      <c r="I59" s="283"/>
      <c r="J59" s="283"/>
      <c r="K59" s="283"/>
      <c r="L59" s="274"/>
      <c r="M59" s="275"/>
    </row>
    <row r="60" spans="1:13" s="276" customFormat="1">
      <c r="C60" s="283"/>
      <c r="D60" s="283"/>
      <c r="E60" s="283"/>
      <c r="F60" s="283"/>
      <c r="G60" s="283"/>
      <c r="H60" s="283"/>
      <c r="I60" s="283"/>
      <c r="J60" s="283"/>
      <c r="K60" s="283"/>
      <c r="L60" s="274"/>
      <c r="M60" s="275"/>
    </row>
    <row r="61" spans="1:13" s="276" customFormat="1" ht="20.399999999999999" customHeight="1">
      <c r="A61" s="151" t="s">
        <v>419</v>
      </c>
      <c r="B61" s="151" t="s">
        <v>420</v>
      </c>
      <c r="C61" s="264"/>
      <c r="D61" s="264"/>
      <c r="E61" s="264"/>
      <c r="F61" s="264"/>
      <c r="G61" s="264"/>
      <c r="H61" s="264"/>
      <c r="I61" s="264"/>
      <c r="J61" s="264"/>
      <c r="K61" s="264"/>
      <c r="L61" s="265"/>
      <c r="M61" s="266"/>
    </row>
    <row r="62" spans="1:13" s="276" customFormat="1">
      <c r="B62" s="263" t="s">
        <v>408</v>
      </c>
      <c r="C62" s="264"/>
      <c r="D62" s="264"/>
      <c r="E62" s="264"/>
      <c r="F62" s="264"/>
      <c r="G62" s="264"/>
      <c r="H62" s="264"/>
      <c r="I62" s="264"/>
      <c r="J62" s="264"/>
      <c r="K62" s="264"/>
      <c r="L62" s="265"/>
      <c r="M62" s="266"/>
    </row>
    <row r="63" spans="1:13" s="276" customFormat="1" ht="34.950000000000003" customHeight="1">
      <c r="B63" s="268" t="s">
        <v>42</v>
      </c>
      <c r="C63" s="269" t="s">
        <v>384</v>
      </c>
      <c r="D63" s="269" t="s">
        <v>385</v>
      </c>
      <c r="E63" s="269" t="s">
        <v>386</v>
      </c>
      <c r="F63" s="269" t="s">
        <v>387</v>
      </c>
      <c r="G63" s="269" t="s">
        <v>388</v>
      </c>
      <c r="H63" s="269" t="s">
        <v>389</v>
      </c>
      <c r="I63" s="269" t="s">
        <v>390</v>
      </c>
      <c r="J63" s="269" t="s">
        <v>391</v>
      </c>
      <c r="K63" s="269" t="s">
        <v>392</v>
      </c>
      <c r="L63" s="270" t="s">
        <v>28</v>
      </c>
      <c r="M63" s="271" t="s">
        <v>393</v>
      </c>
    </row>
    <row r="64" spans="1:13">
      <c r="B64" s="263" t="s">
        <v>43</v>
      </c>
      <c r="C64" s="273">
        <v>7.58</v>
      </c>
      <c r="D64" s="273">
        <v>20.93</v>
      </c>
      <c r="E64" s="273">
        <v>50.68</v>
      </c>
      <c r="F64" s="273">
        <v>51.45</v>
      </c>
      <c r="G64" s="273">
        <v>86.95</v>
      </c>
      <c r="H64" s="273">
        <v>84.06</v>
      </c>
      <c r="I64" s="273">
        <v>45.3</v>
      </c>
      <c r="J64" s="273">
        <v>69.19</v>
      </c>
      <c r="K64" s="273">
        <v>2.72</v>
      </c>
      <c r="L64" s="274">
        <v>418.86</v>
      </c>
      <c r="M64" s="275">
        <v>522.80999999999995</v>
      </c>
    </row>
    <row r="65" spans="1:13">
      <c r="B65" s="263" t="s">
        <v>44</v>
      </c>
      <c r="C65" s="273">
        <v>0</v>
      </c>
      <c r="D65" s="273">
        <v>0.21</v>
      </c>
      <c r="E65" s="273">
        <v>0.03</v>
      </c>
      <c r="F65" s="273">
        <v>11.15</v>
      </c>
      <c r="G65" s="273">
        <v>2.21</v>
      </c>
      <c r="H65" s="273">
        <v>0.14000000000000001</v>
      </c>
      <c r="I65" s="273">
        <v>2.06</v>
      </c>
      <c r="J65" s="273">
        <v>0.08</v>
      </c>
      <c r="K65" s="273">
        <v>0</v>
      </c>
      <c r="L65" s="274">
        <v>15.88</v>
      </c>
      <c r="M65" s="275">
        <v>0.47</v>
      </c>
    </row>
    <row r="66" spans="1:13">
      <c r="B66" s="263" t="s">
        <v>45</v>
      </c>
      <c r="C66" s="273">
        <v>2.61</v>
      </c>
      <c r="D66" s="273">
        <v>4.41</v>
      </c>
      <c r="E66" s="273">
        <v>1.85</v>
      </c>
      <c r="F66" s="273">
        <v>5.23</v>
      </c>
      <c r="G66" s="273">
        <v>2.04</v>
      </c>
      <c r="H66" s="273">
        <v>1.1399999999999999</v>
      </c>
      <c r="I66" s="273">
        <v>10.83</v>
      </c>
      <c r="J66" s="273">
        <v>4.2300000000000004</v>
      </c>
      <c r="K66" s="273">
        <v>0</v>
      </c>
      <c r="L66" s="274">
        <v>32.340000000000003</v>
      </c>
      <c r="M66" s="275">
        <v>37.54</v>
      </c>
    </row>
    <row r="67" spans="1:13">
      <c r="B67" s="263" t="s">
        <v>46</v>
      </c>
      <c r="C67" s="273">
        <v>5.36</v>
      </c>
      <c r="D67" s="273">
        <v>44.67</v>
      </c>
      <c r="E67" s="273">
        <v>130.76</v>
      </c>
      <c r="F67" s="273">
        <v>4.68</v>
      </c>
      <c r="G67" s="273">
        <v>33.96</v>
      </c>
      <c r="H67" s="273">
        <v>35.840000000000003</v>
      </c>
      <c r="I67" s="273">
        <v>5.07</v>
      </c>
      <c r="J67" s="273">
        <v>5.07</v>
      </c>
      <c r="K67" s="273">
        <v>0</v>
      </c>
      <c r="L67" s="274">
        <v>265.41000000000003</v>
      </c>
      <c r="M67" s="275">
        <v>154.22999999999999</v>
      </c>
    </row>
    <row r="68" spans="1:13">
      <c r="B68" s="263" t="s">
        <v>409</v>
      </c>
      <c r="C68" s="273">
        <v>7.0000000000000007E-2</v>
      </c>
      <c r="D68" s="273">
        <v>31.01</v>
      </c>
      <c r="E68" s="273">
        <v>286.99</v>
      </c>
      <c r="F68" s="273">
        <v>3.52</v>
      </c>
      <c r="G68" s="273">
        <v>12</v>
      </c>
      <c r="H68" s="273">
        <v>39.97</v>
      </c>
      <c r="I68" s="273">
        <v>5.64</v>
      </c>
      <c r="J68" s="273">
        <v>3.62</v>
      </c>
      <c r="K68" s="273">
        <v>0</v>
      </c>
      <c r="L68" s="274">
        <v>382.82</v>
      </c>
      <c r="M68" s="275">
        <v>2.76</v>
      </c>
    </row>
    <row r="69" spans="1:13">
      <c r="B69" s="263" t="s">
        <v>48</v>
      </c>
      <c r="C69" s="273">
        <v>0.01</v>
      </c>
      <c r="D69" s="273">
        <v>0.14000000000000001</v>
      </c>
      <c r="E69" s="273">
        <v>0.08</v>
      </c>
      <c r="F69" s="273">
        <v>0.08</v>
      </c>
      <c r="G69" s="273">
        <v>0.09</v>
      </c>
      <c r="H69" s="273">
        <v>0.52</v>
      </c>
      <c r="I69" s="273">
        <v>0.31</v>
      </c>
      <c r="J69" s="273">
        <v>0.02</v>
      </c>
      <c r="K69" s="273">
        <v>0</v>
      </c>
      <c r="L69" s="274">
        <v>1.25</v>
      </c>
      <c r="M69" s="275">
        <v>0.2</v>
      </c>
    </row>
    <row r="70" spans="1:13">
      <c r="B70" s="263" t="s">
        <v>410</v>
      </c>
      <c r="C70" s="273">
        <v>0.13</v>
      </c>
      <c r="D70" s="273">
        <v>142.76</v>
      </c>
      <c r="E70" s="273">
        <v>134.41</v>
      </c>
      <c r="F70" s="273">
        <v>0.01</v>
      </c>
      <c r="G70" s="273">
        <v>6.03</v>
      </c>
      <c r="H70" s="273">
        <v>17.77</v>
      </c>
      <c r="I70" s="273">
        <v>6.46</v>
      </c>
      <c r="J70" s="273">
        <v>6.45</v>
      </c>
      <c r="K70" s="273">
        <v>0</v>
      </c>
      <c r="L70" s="274">
        <v>314.02</v>
      </c>
      <c r="M70" s="275">
        <v>13.24</v>
      </c>
    </row>
    <row r="71" spans="1:13">
      <c r="B71" s="263" t="s">
        <v>184</v>
      </c>
      <c r="C71" s="273">
        <v>232.39</v>
      </c>
      <c r="D71" s="273">
        <v>1277.1300000000001</v>
      </c>
      <c r="E71" s="273">
        <v>5571.11</v>
      </c>
      <c r="F71" s="273">
        <v>124.31</v>
      </c>
      <c r="G71" s="273">
        <v>670.62</v>
      </c>
      <c r="H71" s="273">
        <v>1220.4000000000001</v>
      </c>
      <c r="I71" s="273">
        <v>208.76</v>
      </c>
      <c r="J71" s="273">
        <v>388.02</v>
      </c>
      <c r="K71" s="273">
        <v>1.84</v>
      </c>
      <c r="L71" s="274">
        <v>9694.58</v>
      </c>
      <c r="M71" s="275">
        <v>5782.66</v>
      </c>
    </row>
    <row r="72" spans="1:13">
      <c r="B72" s="263" t="s">
        <v>50</v>
      </c>
      <c r="C72" s="273">
        <v>25.12</v>
      </c>
      <c r="D72" s="273">
        <v>18.14</v>
      </c>
      <c r="E72" s="273">
        <v>73.540000000000006</v>
      </c>
      <c r="F72" s="273">
        <v>62.09</v>
      </c>
      <c r="G72" s="273">
        <v>22.61</v>
      </c>
      <c r="H72" s="273">
        <v>31.68</v>
      </c>
      <c r="I72" s="273">
        <v>10.49</v>
      </c>
      <c r="J72" s="273">
        <v>6.34</v>
      </c>
      <c r="K72" s="273">
        <v>5.83</v>
      </c>
      <c r="L72" s="274">
        <v>255.84</v>
      </c>
      <c r="M72" s="275">
        <v>5.67</v>
      </c>
    </row>
    <row r="73" spans="1:13">
      <c r="B73" s="263" t="s">
        <v>411</v>
      </c>
      <c r="C73" s="273">
        <v>0.01</v>
      </c>
      <c r="D73" s="273">
        <v>4.79</v>
      </c>
      <c r="E73" s="273">
        <v>17.73</v>
      </c>
      <c r="F73" s="273">
        <v>0.14000000000000001</v>
      </c>
      <c r="G73" s="273">
        <v>1.96</v>
      </c>
      <c r="H73" s="273">
        <v>2.0099999999999998</v>
      </c>
      <c r="I73" s="273">
        <v>0.15</v>
      </c>
      <c r="J73" s="273">
        <v>0.01</v>
      </c>
      <c r="K73" s="273">
        <v>0</v>
      </c>
      <c r="L73" s="274">
        <v>26.8</v>
      </c>
      <c r="M73" s="275">
        <v>0.14000000000000001</v>
      </c>
    </row>
    <row r="74" spans="1:13">
      <c r="B74" s="263" t="s">
        <v>242</v>
      </c>
      <c r="C74" s="273">
        <v>0.64</v>
      </c>
      <c r="D74" s="273">
        <v>145.82</v>
      </c>
      <c r="E74" s="273">
        <v>442</v>
      </c>
      <c r="F74" s="273">
        <v>10.63</v>
      </c>
      <c r="G74" s="273">
        <v>60.27</v>
      </c>
      <c r="H74" s="273">
        <v>189.85</v>
      </c>
      <c r="I74" s="273">
        <v>9.17</v>
      </c>
      <c r="J74" s="273">
        <v>83.48</v>
      </c>
      <c r="K74" s="273">
        <v>0</v>
      </c>
      <c r="L74" s="274">
        <v>941.86</v>
      </c>
      <c r="M74" s="275">
        <v>309.35000000000002</v>
      </c>
    </row>
    <row r="75" spans="1:13">
      <c r="B75" s="263" t="s">
        <v>412</v>
      </c>
      <c r="C75" s="273">
        <v>0</v>
      </c>
      <c r="D75" s="273">
        <v>55.64</v>
      </c>
      <c r="E75" s="273">
        <v>170.57</v>
      </c>
      <c r="F75" s="273">
        <v>0.01</v>
      </c>
      <c r="G75" s="273">
        <v>4.26</v>
      </c>
      <c r="H75" s="273">
        <v>8.77</v>
      </c>
      <c r="I75" s="273">
        <v>0.11</v>
      </c>
      <c r="J75" s="273">
        <v>0.02</v>
      </c>
      <c r="K75" s="273">
        <v>0</v>
      </c>
      <c r="L75" s="274">
        <v>239.38</v>
      </c>
      <c r="M75" s="275">
        <v>0.03</v>
      </c>
    </row>
    <row r="76" spans="1:13">
      <c r="B76" s="263" t="s">
        <v>413</v>
      </c>
      <c r="C76" s="273">
        <v>9.82</v>
      </c>
      <c r="D76" s="273">
        <v>429.55</v>
      </c>
      <c r="E76" s="273">
        <v>391.97</v>
      </c>
      <c r="F76" s="273">
        <v>303.08999999999997</v>
      </c>
      <c r="G76" s="273">
        <v>109.08</v>
      </c>
      <c r="H76" s="273">
        <v>112.82</v>
      </c>
      <c r="I76" s="273">
        <v>135.58000000000001</v>
      </c>
      <c r="J76" s="273">
        <v>74.91</v>
      </c>
      <c r="K76" s="273">
        <v>5.8</v>
      </c>
      <c r="L76" s="274">
        <v>1572.62</v>
      </c>
      <c r="M76" s="275">
        <v>80.64</v>
      </c>
    </row>
    <row r="77" spans="1:13" s="276" customFormat="1">
      <c r="B77" s="277" t="s">
        <v>28</v>
      </c>
      <c r="C77" s="278">
        <v>283.74</v>
      </c>
      <c r="D77" s="278">
        <v>2175.1999999999998</v>
      </c>
      <c r="E77" s="278">
        <v>7271.72</v>
      </c>
      <c r="F77" s="278">
        <v>576.39</v>
      </c>
      <c r="G77" s="278">
        <v>1012.08</v>
      </c>
      <c r="H77" s="278">
        <v>1744.97</v>
      </c>
      <c r="I77" s="278">
        <v>439.93</v>
      </c>
      <c r="J77" s="278">
        <v>641.44000000000005</v>
      </c>
      <c r="K77" s="278">
        <v>16.190000000000001</v>
      </c>
      <c r="L77" s="278">
        <v>14161.66</v>
      </c>
      <c r="M77" s="280">
        <v>6909.74</v>
      </c>
    </row>
    <row r="78" spans="1:13" ht="13.2" customHeight="1">
      <c r="B78" s="263" t="s">
        <v>414</v>
      </c>
      <c r="C78" s="273"/>
      <c r="D78" s="273"/>
      <c r="E78" s="273"/>
      <c r="F78" s="273"/>
      <c r="G78" s="273" t="s">
        <v>421</v>
      </c>
      <c r="H78" s="273"/>
      <c r="I78" s="273"/>
      <c r="J78" s="273"/>
      <c r="K78" s="273"/>
      <c r="L78" s="274"/>
      <c r="M78" s="275"/>
    </row>
    <row r="79" spans="1:13" ht="13.2" customHeight="1">
      <c r="B79" t="s">
        <v>394</v>
      </c>
      <c r="C79" s="273"/>
      <c r="D79" s="273"/>
      <c r="E79" s="273"/>
      <c r="F79" s="273"/>
      <c r="G79" s="273"/>
      <c r="H79" s="273"/>
      <c r="I79" s="273"/>
      <c r="J79" s="273"/>
      <c r="K79" s="273"/>
      <c r="L79" s="274"/>
      <c r="M79" s="275"/>
    </row>
    <row r="80" spans="1:13" ht="13.2" customHeight="1">
      <c r="A80" s="151" t="s">
        <v>422</v>
      </c>
      <c r="B80" s="151" t="s">
        <v>423</v>
      </c>
    </row>
    <row r="81" spans="2:13" ht="10.95" customHeight="1">
      <c r="B81" s="263" t="s">
        <v>408</v>
      </c>
    </row>
    <row r="82" spans="2:13" ht="31.95" customHeight="1">
      <c r="B82" s="268" t="s">
        <v>42</v>
      </c>
      <c r="C82" s="269" t="s">
        <v>384</v>
      </c>
      <c r="D82" s="269" t="s">
        <v>385</v>
      </c>
      <c r="E82" s="269" t="s">
        <v>386</v>
      </c>
      <c r="F82" s="269" t="s">
        <v>387</v>
      </c>
      <c r="G82" s="269" t="s">
        <v>388</v>
      </c>
      <c r="H82" s="269" t="s">
        <v>389</v>
      </c>
      <c r="I82" s="269" t="s">
        <v>390</v>
      </c>
      <c r="J82" s="269" t="s">
        <v>391</v>
      </c>
      <c r="K82" s="269" t="s">
        <v>392</v>
      </c>
      <c r="L82" s="270" t="s">
        <v>28</v>
      </c>
      <c r="M82" s="271" t="s">
        <v>393</v>
      </c>
    </row>
    <row r="83" spans="2:13">
      <c r="B83" s="263" t="s">
        <v>43</v>
      </c>
      <c r="C83" s="273">
        <v>9.83</v>
      </c>
      <c r="D83" s="273">
        <v>23.18</v>
      </c>
      <c r="E83" s="273">
        <v>81.69</v>
      </c>
      <c r="F83" s="273">
        <v>50.15</v>
      </c>
      <c r="G83" s="273">
        <v>99.01</v>
      </c>
      <c r="H83" s="273">
        <v>150.44</v>
      </c>
      <c r="I83" s="273">
        <v>60.78</v>
      </c>
      <c r="J83" s="273">
        <v>2.75</v>
      </c>
      <c r="K83" s="273">
        <v>1.87</v>
      </c>
      <c r="L83" s="274">
        <v>479.7</v>
      </c>
      <c r="M83" s="275">
        <v>611.5</v>
      </c>
    </row>
    <row r="84" spans="2:13">
      <c r="B84" s="263" t="s">
        <v>44</v>
      </c>
      <c r="C84" s="273">
        <v>0.05</v>
      </c>
      <c r="D84" s="273">
        <v>0.17</v>
      </c>
      <c r="E84" s="273">
        <v>0.19</v>
      </c>
      <c r="F84" s="273">
        <v>6.9</v>
      </c>
      <c r="G84" s="273">
        <v>1.21</v>
      </c>
      <c r="H84" s="273">
        <v>0.8</v>
      </c>
      <c r="I84" s="273">
        <v>3.34</v>
      </c>
      <c r="J84" s="273">
        <v>0</v>
      </c>
      <c r="K84" s="273">
        <v>0</v>
      </c>
      <c r="L84" s="274">
        <v>12.66</v>
      </c>
      <c r="M84" s="275">
        <v>1.54</v>
      </c>
    </row>
    <row r="85" spans="2:13">
      <c r="B85" s="263" t="s">
        <v>45</v>
      </c>
      <c r="C85" s="273">
        <v>4.0599999999999996</v>
      </c>
      <c r="D85" s="273">
        <v>5.66</v>
      </c>
      <c r="E85" s="273">
        <v>3.66</v>
      </c>
      <c r="F85" s="273">
        <v>8.5</v>
      </c>
      <c r="G85" s="273">
        <v>2.77</v>
      </c>
      <c r="H85" s="273">
        <v>1.18</v>
      </c>
      <c r="I85" s="273">
        <v>16.760000000000002</v>
      </c>
      <c r="J85" s="273">
        <v>0.02</v>
      </c>
      <c r="K85" s="273">
        <v>0</v>
      </c>
      <c r="L85" s="274">
        <v>42.61</v>
      </c>
      <c r="M85" s="275">
        <v>106.97</v>
      </c>
    </row>
    <row r="86" spans="2:13">
      <c r="B86" s="263" t="s">
        <v>46</v>
      </c>
      <c r="C86" s="273">
        <v>4.05</v>
      </c>
      <c r="D86" s="273">
        <v>44.53</v>
      </c>
      <c r="E86" s="273">
        <v>105.37</v>
      </c>
      <c r="F86" s="273">
        <v>7.98</v>
      </c>
      <c r="G86" s="273">
        <v>23.15</v>
      </c>
      <c r="H86" s="273">
        <v>19.62</v>
      </c>
      <c r="I86" s="273">
        <v>3.66</v>
      </c>
      <c r="J86" s="273">
        <v>0.06</v>
      </c>
      <c r="K86" s="273">
        <v>0</v>
      </c>
      <c r="L86" s="274">
        <v>208.42</v>
      </c>
      <c r="M86" s="275">
        <v>278.39999999999998</v>
      </c>
    </row>
    <row r="87" spans="2:13">
      <c r="B87" s="263" t="s">
        <v>409</v>
      </c>
      <c r="C87" s="273">
        <v>0.02</v>
      </c>
      <c r="D87" s="273">
        <v>58.34</v>
      </c>
      <c r="E87" s="273">
        <v>460.23</v>
      </c>
      <c r="F87" s="273">
        <v>5.52</v>
      </c>
      <c r="G87" s="273">
        <v>11.45</v>
      </c>
      <c r="H87" s="273">
        <v>70.47</v>
      </c>
      <c r="I87" s="273">
        <v>2.44</v>
      </c>
      <c r="J87" s="273">
        <v>0</v>
      </c>
      <c r="K87" s="273">
        <v>0</v>
      </c>
      <c r="L87" s="274">
        <v>608.47</v>
      </c>
      <c r="M87" s="275">
        <v>2.75</v>
      </c>
    </row>
    <row r="88" spans="2:13">
      <c r="B88" s="263" t="s">
        <v>48</v>
      </c>
      <c r="C88" s="273">
        <v>0</v>
      </c>
      <c r="D88" s="273">
        <v>0.03</v>
      </c>
      <c r="E88" s="273">
        <v>0.03</v>
      </c>
      <c r="F88" s="273">
        <v>0.09</v>
      </c>
      <c r="G88" s="273">
        <v>0.06</v>
      </c>
      <c r="H88" s="273">
        <v>0</v>
      </c>
      <c r="I88" s="273">
        <v>0.49</v>
      </c>
      <c r="J88" s="273">
        <v>0</v>
      </c>
      <c r="K88" s="273">
        <v>0</v>
      </c>
      <c r="L88" s="274">
        <v>0.7</v>
      </c>
      <c r="M88" s="275">
        <v>28.75</v>
      </c>
    </row>
    <row r="89" spans="2:13">
      <c r="B89" s="263" t="s">
        <v>410</v>
      </c>
      <c r="C89" s="273">
        <v>0.18</v>
      </c>
      <c r="D89" s="273">
        <v>150.94</v>
      </c>
      <c r="E89" s="273">
        <v>158.26</v>
      </c>
      <c r="F89" s="273">
        <v>0</v>
      </c>
      <c r="G89" s="273">
        <v>7.92</v>
      </c>
      <c r="H89" s="273">
        <v>24.29</v>
      </c>
      <c r="I89" s="273">
        <v>8.17</v>
      </c>
      <c r="J89" s="273">
        <v>1.66</v>
      </c>
      <c r="K89" s="273">
        <v>0</v>
      </c>
      <c r="L89" s="274">
        <v>351.42</v>
      </c>
      <c r="M89" s="275">
        <v>19.59</v>
      </c>
    </row>
    <row r="90" spans="2:13">
      <c r="B90" s="263" t="s">
        <v>184</v>
      </c>
      <c r="C90" s="273">
        <v>434.4</v>
      </c>
      <c r="D90" s="273">
        <v>1618.42</v>
      </c>
      <c r="E90" s="273">
        <v>7645.75</v>
      </c>
      <c r="F90" s="273">
        <v>166.81</v>
      </c>
      <c r="G90" s="273">
        <v>1029.57</v>
      </c>
      <c r="H90" s="273">
        <v>1559.69</v>
      </c>
      <c r="I90" s="273">
        <v>243.02</v>
      </c>
      <c r="J90" s="273">
        <v>36.9</v>
      </c>
      <c r="K90" s="273">
        <v>2.5299999999999998</v>
      </c>
      <c r="L90" s="274">
        <v>12737.09</v>
      </c>
      <c r="M90" s="275">
        <v>7408.25</v>
      </c>
    </row>
    <row r="91" spans="2:13">
      <c r="B91" s="263" t="s">
        <v>50</v>
      </c>
      <c r="C91" s="273">
        <v>7.81</v>
      </c>
      <c r="D91" s="273">
        <v>23.31</v>
      </c>
      <c r="E91" s="273">
        <v>106</v>
      </c>
      <c r="F91" s="273">
        <v>54.55</v>
      </c>
      <c r="G91" s="273">
        <v>25.41</v>
      </c>
      <c r="H91" s="273">
        <v>20.66</v>
      </c>
      <c r="I91" s="273">
        <v>14.49</v>
      </c>
      <c r="J91" s="273">
        <v>0.02</v>
      </c>
      <c r="K91" s="273">
        <v>2.4</v>
      </c>
      <c r="L91" s="274">
        <v>254.65</v>
      </c>
      <c r="M91" s="275">
        <v>8.76</v>
      </c>
    </row>
    <row r="92" spans="2:13">
      <c r="B92" s="263" t="s">
        <v>411</v>
      </c>
      <c r="C92" s="273">
        <v>0.02</v>
      </c>
      <c r="D92" s="273">
        <v>7.74</v>
      </c>
      <c r="E92" s="273">
        <v>53.3</v>
      </c>
      <c r="F92" s="273">
        <v>0.47</v>
      </c>
      <c r="G92" s="273">
        <v>1.9</v>
      </c>
      <c r="H92" s="273">
        <v>1.6</v>
      </c>
      <c r="I92" s="273">
        <v>0.19</v>
      </c>
      <c r="J92" s="273">
        <v>0</v>
      </c>
      <c r="K92" s="273">
        <v>0</v>
      </c>
      <c r="L92" s="274">
        <v>65.22</v>
      </c>
      <c r="M92" s="275">
        <v>0.04</v>
      </c>
    </row>
    <row r="93" spans="2:13">
      <c r="B93" s="263" t="s">
        <v>242</v>
      </c>
      <c r="C93" s="273">
        <v>1.47</v>
      </c>
      <c r="D93" s="273">
        <v>235</v>
      </c>
      <c r="E93" s="273">
        <v>408.97</v>
      </c>
      <c r="F93" s="273">
        <v>12.29</v>
      </c>
      <c r="G93" s="273">
        <v>68.010000000000005</v>
      </c>
      <c r="H93" s="273">
        <v>180.81</v>
      </c>
      <c r="I93" s="273">
        <v>16.7</v>
      </c>
      <c r="J93" s="273">
        <v>4.5999999999999996</v>
      </c>
      <c r="K93" s="273">
        <v>0</v>
      </c>
      <c r="L93" s="274">
        <v>927.85</v>
      </c>
      <c r="M93" s="275">
        <v>405.67</v>
      </c>
    </row>
    <row r="94" spans="2:13">
      <c r="B94" s="263" t="s">
        <v>412</v>
      </c>
      <c r="C94" s="273">
        <v>0.03</v>
      </c>
      <c r="D94" s="273">
        <v>86.76</v>
      </c>
      <c r="E94" s="273">
        <v>286.48</v>
      </c>
      <c r="F94" s="273">
        <v>0.03</v>
      </c>
      <c r="G94" s="273">
        <v>4.7300000000000004</v>
      </c>
      <c r="H94" s="273">
        <v>13.12</v>
      </c>
      <c r="I94" s="273">
        <v>0.28000000000000003</v>
      </c>
      <c r="J94" s="273">
        <v>0</v>
      </c>
      <c r="K94" s="273">
        <v>0</v>
      </c>
      <c r="L94" s="274">
        <v>391.43</v>
      </c>
      <c r="M94" s="275">
        <v>0.08</v>
      </c>
    </row>
    <row r="95" spans="2:13">
      <c r="B95" s="263" t="s">
        <v>413</v>
      </c>
      <c r="C95" s="273">
        <v>41.46</v>
      </c>
      <c r="D95" s="273">
        <v>454.32</v>
      </c>
      <c r="E95" s="273">
        <v>727.36</v>
      </c>
      <c r="F95" s="273">
        <v>341.77</v>
      </c>
      <c r="G95" s="273">
        <v>132.80000000000001</v>
      </c>
      <c r="H95" s="273">
        <v>201.21</v>
      </c>
      <c r="I95" s="273">
        <v>154.38</v>
      </c>
      <c r="J95" s="273">
        <v>4.24</v>
      </c>
      <c r="K95" s="273">
        <v>3.66</v>
      </c>
      <c r="L95" s="274">
        <v>2061.1999999999998</v>
      </c>
      <c r="M95" s="275">
        <v>126.77</v>
      </c>
    </row>
    <row r="96" spans="2:13" s="276" customFormat="1">
      <c r="B96" s="277" t="s">
        <v>28</v>
      </c>
      <c r="C96" s="278">
        <v>503.38</v>
      </c>
      <c r="D96" s="278">
        <v>2708.4</v>
      </c>
      <c r="E96" s="278">
        <v>10037.290000000001</v>
      </c>
      <c r="F96" s="278">
        <v>655.05999999999995</v>
      </c>
      <c r="G96" s="278">
        <v>1407.99</v>
      </c>
      <c r="H96" s="278">
        <v>2243.89</v>
      </c>
      <c r="I96" s="278">
        <v>524.70000000000005</v>
      </c>
      <c r="J96" s="278">
        <v>50.25</v>
      </c>
      <c r="K96" s="278">
        <v>10.46</v>
      </c>
      <c r="L96" s="279">
        <v>18141.419999999998</v>
      </c>
      <c r="M96" s="280">
        <v>8999.07</v>
      </c>
    </row>
    <row r="97" spans="2:2">
      <c r="B97" s="263" t="s">
        <v>414</v>
      </c>
    </row>
    <row r="98" spans="2:2" ht="13.2">
      <c r="B98" t="s">
        <v>394</v>
      </c>
    </row>
  </sheetData>
  <printOptions horizontalCentered="1" verticalCentered="1"/>
  <pageMargins left="0.75" right="0.47244094488188981" top="0.55118110236220474" bottom="0.55118110236220474" header="0.51181102362204722" footer="0.31496062992125984"/>
  <pageSetup scale="75" orientation="landscape" r:id="rId1"/>
  <headerFooter alignWithMargins="0">
    <oddFooter>&amp;R&amp;P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62"/>
  <sheetViews>
    <sheetView zoomScale="75" workbookViewId="0">
      <selection activeCell="F22" sqref="F22"/>
    </sheetView>
  </sheetViews>
  <sheetFormatPr baseColWidth="10" defaultRowHeight="15.6"/>
  <cols>
    <col min="1" max="1" width="7" style="1" customWidth="1"/>
    <col min="2" max="2" width="68.33203125" style="1" customWidth="1"/>
    <col min="3" max="5" width="19" style="1" customWidth="1"/>
    <col min="6" max="6" width="4.109375" style="1" customWidth="1"/>
    <col min="7" max="7" width="6.33203125" style="1" customWidth="1"/>
    <col min="8" max="8" width="25.5546875" style="1" customWidth="1"/>
    <col min="9" max="11" width="24.6640625" style="1" customWidth="1"/>
    <col min="12" max="12" width="4.6640625" style="1" customWidth="1"/>
    <col min="13" max="16384" width="11.5546875" style="1"/>
  </cols>
  <sheetData>
    <row r="4" spans="1:12">
      <c r="A4" s="3" t="s">
        <v>83</v>
      </c>
      <c r="B4" s="3" t="s">
        <v>84</v>
      </c>
      <c r="G4" s="3" t="s">
        <v>85</v>
      </c>
      <c r="H4" s="3" t="s">
        <v>86</v>
      </c>
    </row>
    <row r="6" spans="1:12" ht="43.2" customHeight="1">
      <c r="B6" s="16" t="s">
        <v>87</v>
      </c>
      <c r="C6" s="45" t="s">
        <v>58</v>
      </c>
      <c r="D6" s="45" t="s">
        <v>59</v>
      </c>
      <c r="E6" s="45" t="s">
        <v>60</v>
      </c>
      <c r="F6" s="16"/>
      <c r="H6" s="16" t="s">
        <v>88</v>
      </c>
      <c r="I6" s="45" t="s">
        <v>58</v>
      </c>
      <c r="J6" s="45" t="s">
        <v>89</v>
      </c>
      <c r="K6" s="45" t="s">
        <v>90</v>
      </c>
      <c r="L6" s="46"/>
    </row>
    <row r="7" spans="1:12">
      <c r="B7" s="1" t="s">
        <v>91</v>
      </c>
      <c r="C7" s="1">
        <v>10762</v>
      </c>
      <c r="D7" s="1">
        <v>39938</v>
      </c>
      <c r="E7" s="1">
        <v>3.7</v>
      </c>
      <c r="H7" s="1" t="s">
        <v>92</v>
      </c>
      <c r="I7" s="1">
        <v>19287</v>
      </c>
      <c r="J7" s="1">
        <v>90036</v>
      </c>
      <c r="K7" s="1">
        <v>4.7</v>
      </c>
    </row>
    <row r="8" spans="1:12">
      <c r="B8" s="1" t="s">
        <v>93</v>
      </c>
      <c r="C8" s="1">
        <v>3810</v>
      </c>
      <c r="D8" s="1">
        <v>15204</v>
      </c>
      <c r="E8" s="1">
        <v>4</v>
      </c>
      <c r="H8" s="1" t="s">
        <v>94</v>
      </c>
      <c r="I8" s="1">
        <v>1484</v>
      </c>
      <c r="J8" s="1">
        <v>7041</v>
      </c>
      <c r="K8" s="1">
        <v>4.7</v>
      </c>
    </row>
    <row r="9" spans="1:12">
      <c r="B9" s="1" t="s">
        <v>95</v>
      </c>
      <c r="C9" s="1">
        <v>2714</v>
      </c>
      <c r="D9" s="1">
        <v>11312</v>
      </c>
      <c r="E9" s="1">
        <v>4.2</v>
      </c>
      <c r="H9" s="1" t="s">
        <v>96</v>
      </c>
      <c r="I9" s="1">
        <v>1182</v>
      </c>
      <c r="J9" s="1">
        <v>3181</v>
      </c>
      <c r="K9" s="1">
        <v>2.7</v>
      </c>
    </row>
    <row r="10" spans="1:12">
      <c r="B10" s="1" t="s">
        <v>97</v>
      </c>
      <c r="C10" s="1">
        <v>1631</v>
      </c>
      <c r="D10" s="1">
        <v>5298</v>
      </c>
      <c r="E10" s="1">
        <v>3.2</v>
      </c>
      <c r="H10" s="1" t="s">
        <v>98</v>
      </c>
      <c r="I10" s="1">
        <v>980</v>
      </c>
      <c r="J10" s="1">
        <v>3154</v>
      </c>
      <c r="K10" s="1">
        <v>3.2</v>
      </c>
    </row>
    <row r="11" spans="1:12">
      <c r="B11" s="1" t="s">
        <v>99</v>
      </c>
      <c r="C11" s="1">
        <v>1533</v>
      </c>
      <c r="D11" s="1">
        <v>5280</v>
      </c>
      <c r="E11" s="1">
        <v>3.4</v>
      </c>
      <c r="H11" s="1" t="s">
        <v>100</v>
      </c>
      <c r="I11" s="1">
        <v>913</v>
      </c>
      <c r="J11" s="1">
        <v>2701</v>
      </c>
      <c r="K11" s="1">
        <v>3</v>
      </c>
    </row>
    <row r="12" spans="1:12">
      <c r="B12" s="1" t="s">
        <v>101</v>
      </c>
      <c r="C12" s="1">
        <v>1384</v>
      </c>
      <c r="D12" s="1">
        <v>5780</v>
      </c>
      <c r="E12" s="1">
        <v>4.2</v>
      </c>
      <c r="H12" s="1" t="s">
        <v>102</v>
      </c>
      <c r="I12" s="1">
        <v>764</v>
      </c>
      <c r="J12" s="1">
        <v>2613</v>
      </c>
      <c r="K12" s="1">
        <v>3.4</v>
      </c>
    </row>
    <row r="13" spans="1:12">
      <c r="B13" s="1" t="s">
        <v>103</v>
      </c>
      <c r="C13" s="1">
        <v>600</v>
      </c>
      <c r="D13" s="1">
        <v>1430</v>
      </c>
      <c r="E13" s="1">
        <v>2.4</v>
      </c>
      <c r="H13" s="1" t="s">
        <v>104</v>
      </c>
      <c r="I13" s="1">
        <v>720</v>
      </c>
      <c r="J13" s="1">
        <v>3009</v>
      </c>
      <c r="K13" s="1">
        <v>4.2</v>
      </c>
    </row>
    <row r="14" spans="1:12">
      <c r="B14" s="1" t="s">
        <v>105</v>
      </c>
      <c r="C14" s="1">
        <v>577</v>
      </c>
      <c r="D14" s="1">
        <v>2570</v>
      </c>
      <c r="E14" s="1">
        <v>4.5</v>
      </c>
      <c r="H14" s="1" t="s">
        <v>106</v>
      </c>
      <c r="I14" s="1">
        <v>516</v>
      </c>
      <c r="J14" s="1">
        <v>1400</v>
      </c>
      <c r="K14" s="1">
        <v>2.7</v>
      </c>
    </row>
    <row r="15" spans="1:12">
      <c r="B15" s="1" t="s">
        <v>107</v>
      </c>
      <c r="C15" s="1">
        <v>452</v>
      </c>
      <c r="D15" s="1">
        <v>1193</v>
      </c>
      <c r="E15" s="1">
        <v>2.6</v>
      </c>
      <c r="H15" s="1" t="s">
        <v>53</v>
      </c>
      <c r="I15" s="1">
        <v>514</v>
      </c>
      <c r="J15" s="1">
        <v>1124</v>
      </c>
      <c r="K15" s="1">
        <v>2.2000000000000002</v>
      </c>
    </row>
    <row r="16" spans="1:12">
      <c r="B16" s="1" t="s">
        <v>108</v>
      </c>
      <c r="C16" s="1">
        <v>436</v>
      </c>
      <c r="D16" s="1">
        <v>1239</v>
      </c>
      <c r="E16" s="1">
        <v>2.8</v>
      </c>
      <c r="H16" s="1" t="s">
        <v>109</v>
      </c>
      <c r="I16" s="1">
        <v>461</v>
      </c>
      <c r="J16" s="1">
        <v>821</v>
      </c>
      <c r="K16" s="1">
        <v>1.8</v>
      </c>
    </row>
    <row r="17" spans="2:11">
      <c r="B17" s="1" t="s">
        <v>110</v>
      </c>
      <c r="C17" s="1">
        <v>427</v>
      </c>
      <c r="D17" s="1">
        <v>1455</v>
      </c>
      <c r="E17" s="1">
        <v>3.4</v>
      </c>
      <c r="H17" s="1" t="s">
        <v>111</v>
      </c>
      <c r="I17" s="1">
        <v>386</v>
      </c>
      <c r="J17" s="1">
        <v>884</v>
      </c>
      <c r="K17" s="1">
        <v>2.2999999999999998</v>
      </c>
    </row>
    <row r="18" spans="2:11">
      <c r="B18" s="1" t="s">
        <v>112</v>
      </c>
      <c r="C18" s="1">
        <v>413</v>
      </c>
      <c r="D18" s="1">
        <v>923</v>
      </c>
      <c r="E18" s="1">
        <v>2.2000000000000002</v>
      </c>
      <c r="H18" s="1" t="s">
        <v>113</v>
      </c>
      <c r="I18" s="1">
        <v>340</v>
      </c>
      <c r="J18" s="1">
        <v>691</v>
      </c>
      <c r="K18" s="1">
        <v>2</v>
      </c>
    </row>
    <row r="19" spans="2:11">
      <c r="B19" s="1" t="s">
        <v>114</v>
      </c>
      <c r="C19" s="1">
        <v>389</v>
      </c>
      <c r="D19" s="1">
        <v>1037</v>
      </c>
      <c r="E19" s="1">
        <v>2.7</v>
      </c>
      <c r="H19" s="1" t="s">
        <v>115</v>
      </c>
      <c r="I19" s="1">
        <v>295</v>
      </c>
      <c r="J19" s="1">
        <v>1358</v>
      </c>
      <c r="K19" s="1">
        <v>4.5999999999999996</v>
      </c>
    </row>
    <row r="20" spans="2:11">
      <c r="B20" s="1" t="s">
        <v>116</v>
      </c>
      <c r="C20" s="1">
        <v>375</v>
      </c>
      <c r="D20" s="1">
        <v>292</v>
      </c>
      <c r="E20" s="1">
        <v>0.8</v>
      </c>
      <c r="H20" s="1" t="s">
        <v>117</v>
      </c>
      <c r="I20" s="1">
        <v>224</v>
      </c>
      <c r="J20" s="1">
        <v>1133</v>
      </c>
      <c r="K20" s="1">
        <v>5.0999999999999996</v>
      </c>
    </row>
    <row r="21" spans="2:11">
      <c r="B21" s="1" t="s">
        <v>118</v>
      </c>
      <c r="C21" s="1">
        <v>331</v>
      </c>
      <c r="D21" s="1">
        <v>485</v>
      </c>
      <c r="E21" s="1">
        <v>1.5</v>
      </c>
      <c r="H21" s="1" t="s">
        <v>119</v>
      </c>
      <c r="I21" s="1">
        <v>215</v>
      </c>
      <c r="J21" s="1">
        <v>346</v>
      </c>
      <c r="K21" s="1">
        <v>1.6</v>
      </c>
    </row>
    <row r="22" spans="2:11">
      <c r="B22" s="1" t="s">
        <v>120</v>
      </c>
      <c r="C22" s="1">
        <v>322</v>
      </c>
      <c r="D22" s="1">
        <v>710</v>
      </c>
      <c r="E22" s="1">
        <v>2.2000000000000002</v>
      </c>
      <c r="H22" s="1" t="s">
        <v>121</v>
      </c>
      <c r="I22" s="1">
        <v>198</v>
      </c>
      <c r="J22" s="1">
        <v>349</v>
      </c>
      <c r="K22" s="1">
        <v>1.8</v>
      </c>
    </row>
    <row r="23" spans="2:11">
      <c r="B23" s="1" t="s">
        <v>122</v>
      </c>
      <c r="C23" s="1">
        <v>292</v>
      </c>
      <c r="D23" s="1">
        <v>654</v>
      </c>
      <c r="E23" s="1">
        <v>2.2000000000000002</v>
      </c>
      <c r="H23" s="1" t="s">
        <v>123</v>
      </c>
      <c r="I23" s="1">
        <v>110</v>
      </c>
      <c r="J23" s="1">
        <v>304</v>
      </c>
      <c r="K23" s="1">
        <v>2.8</v>
      </c>
    </row>
    <row r="24" spans="2:11">
      <c r="B24" s="1" t="s">
        <v>124</v>
      </c>
      <c r="C24" s="1">
        <v>276</v>
      </c>
      <c r="D24" s="1">
        <v>415</v>
      </c>
      <c r="E24" s="1">
        <v>1.5</v>
      </c>
      <c r="H24" s="1" t="s">
        <v>125</v>
      </c>
      <c r="I24" s="1">
        <v>100</v>
      </c>
      <c r="J24" s="1">
        <v>248</v>
      </c>
      <c r="K24" s="1">
        <v>2.5</v>
      </c>
    </row>
    <row r="25" spans="2:11">
      <c r="B25" s="1" t="s">
        <v>126</v>
      </c>
      <c r="C25" s="1">
        <v>265</v>
      </c>
      <c r="D25" s="1">
        <v>855</v>
      </c>
      <c r="E25" s="1">
        <v>3.2</v>
      </c>
      <c r="H25" s="1" t="s">
        <v>127</v>
      </c>
      <c r="I25" s="1">
        <v>94</v>
      </c>
      <c r="J25" s="1">
        <v>158</v>
      </c>
      <c r="K25" s="1">
        <v>1.7</v>
      </c>
    </row>
    <row r="26" spans="2:11">
      <c r="B26" s="1" t="s">
        <v>128</v>
      </c>
      <c r="C26" s="1">
        <v>257</v>
      </c>
      <c r="D26" s="1">
        <v>629</v>
      </c>
      <c r="E26" s="1">
        <v>2.4</v>
      </c>
      <c r="H26" s="1" t="s">
        <v>129</v>
      </c>
      <c r="I26" s="1">
        <v>88</v>
      </c>
      <c r="J26" s="1">
        <v>152</v>
      </c>
      <c r="K26" s="1">
        <v>1.7</v>
      </c>
    </row>
    <row r="27" spans="2:11">
      <c r="B27" s="1" t="s">
        <v>130</v>
      </c>
      <c r="C27" s="1">
        <v>243</v>
      </c>
      <c r="D27" s="1">
        <v>2086</v>
      </c>
      <c r="E27" s="1">
        <v>8.6</v>
      </c>
      <c r="H27" s="1" t="s">
        <v>131</v>
      </c>
      <c r="I27" s="1">
        <v>85</v>
      </c>
      <c r="J27" s="1">
        <v>146</v>
      </c>
      <c r="K27" s="1">
        <v>1.7</v>
      </c>
    </row>
    <row r="28" spans="2:11">
      <c r="B28" s="1" t="s">
        <v>132</v>
      </c>
      <c r="C28" s="1">
        <v>243</v>
      </c>
      <c r="D28" s="1">
        <v>619</v>
      </c>
      <c r="E28" s="1">
        <v>2.5</v>
      </c>
      <c r="H28" s="1" t="s">
        <v>133</v>
      </c>
      <c r="I28" s="1">
        <v>80</v>
      </c>
      <c r="J28" s="1">
        <v>198</v>
      </c>
      <c r="K28" s="1">
        <v>2.5</v>
      </c>
    </row>
    <row r="29" spans="2:11">
      <c r="B29" s="1" t="s">
        <v>134</v>
      </c>
      <c r="C29" s="1">
        <v>218</v>
      </c>
      <c r="D29" s="1">
        <v>630</v>
      </c>
      <c r="E29" s="1">
        <v>2.9</v>
      </c>
      <c r="H29" s="1" t="s">
        <v>135</v>
      </c>
      <c r="I29" s="1">
        <v>73</v>
      </c>
      <c r="J29" s="1">
        <v>354</v>
      </c>
      <c r="K29" s="1">
        <v>4.8</v>
      </c>
    </row>
    <row r="30" spans="2:11">
      <c r="B30" s="1" t="s">
        <v>136</v>
      </c>
      <c r="C30" s="1">
        <v>206</v>
      </c>
      <c r="D30" s="1">
        <v>527</v>
      </c>
      <c r="E30" s="1">
        <v>2.6</v>
      </c>
      <c r="H30" s="1" t="s">
        <v>137</v>
      </c>
      <c r="I30" s="1">
        <v>70</v>
      </c>
      <c r="J30" s="1">
        <v>128</v>
      </c>
      <c r="K30" s="1">
        <v>1.8</v>
      </c>
    </row>
    <row r="31" spans="2:11">
      <c r="B31" s="1" t="s">
        <v>169</v>
      </c>
      <c r="C31" s="1">
        <v>193</v>
      </c>
      <c r="D31" s="1">
        <v>1380</v>
      </c>
      <c r="E31" s="1">
        <v>7.2</v>
      </c>
      <c r="H31" s="1" t="s">
        <v>138</v>
      </c>
      <c r="I31" s="1">
        <v>47</v>
      </c>
      <c r="J31" s="1">
        <v>100</v>
      </c>
      <c r="K31" s="1">
        <v>2.1</v>
      </c>
    </row>
    <row r="32" spans="2:11">
      <c r="B32" s="1" t="s">
        <v>139</v>
      </c>
      <c r="C32" s="1">
        <v>183</v>
      </c>
      <c r="D32" s="1">
        <v>259</v>
      </c>
      <c r="E32" s="1">
        <v>1.4</v>
      </c>
      <c r="H32" s="1" t="s">
        <v>140</v>
      </c>
      <c r="I32" s="1">
        <v>34</v>
      </c>
      <c r="J32" s="1">
        <v>83</v>
      </c>
      <c r="K32" s="1">
        <v>2.4</v>
      </c>
    </row>
    <row r="33" spans="2:11">
      <c r="B33" s="1" t="s">
        <v>141</v>
      </c>
      <c r="C33" s="1">
        <v>174</v>
      </c>
      <c r="D33" s="1">
        <v>365</v>
      </c>
      <c r="E33" s="1">
        <v>2.1</v>
      </c>
      <c r="H33" s="1" t="s">
        <v>142</v>
      </c>
      <c r="I33" s="1">
        <v>33</v>
      </c>
      <c r="J33" s="1">
        <v>34</v>
      </c>
      <c r="K33" s="1">
        <v>1</v>
      </c>
    </row>
    <row r="34" spans="2:11">
      <c r="B34" s="1" t="s">
        <v>143</v>
      </c>
      <c r="C34" s="1">
        <v>166</v>
      </c>
      <c r="D34" s="1">
        <v>603</v>
      </c>
      <c r="E34" s="1">
        <v>3.6</v>
      </c>
      <c r="H34" s="1" t="s">
        <v>144</v>
      </c>
      <c r="I34" s="1">
        <v>27</v>
      </c>
      <c r="J34" s="1">
        <v>76</v>
      </c>
      <c r="K34" s="1">
        <v>2.8</v>
      </c>
    </row>
    <row r="35" spans="2:11">
      <c r="B35" s="1" t="s">
        <v>145</v>
      </c>
      <c r="C35" s="1">
        <v>117</v>
      </c>
      <c r="D35" s="1">
        <v>116</v>
      </c>
      <c r="E35" s="1">
        <v>1</v>
      </c>
      <c r="H35" s="1" t="s">
        <v>146</v>
      </c>
      <c r="I35" s="1">
        <v>24</v>
      </c>
      <c r="J35" s="1">
        <v>94</v>
      </c>
      <c r="K35" s="1">
        <v>3.9</v>
      </c>
    </row>
    <row r="36" spans="2:11">
      <c r="B36" s="1" t="s">
        <v>147</v>
      </c>
      <c r="C36" s="1">
        <v>87</v>
      </c>
      <c r="D36" s="1">
        <v>192</v>
      </c>
      <c r="E36" s="1">
        <v>2.2000000000000002</v>
      </c>
      <c r="H36" s="11" t="s">
        <v>148</v>
      </c>
      <c r="I36" s="11">
        <v>4</v>
      </c>
      <c r="J36" s="11">
        <v>1</v>
      </c>
      <c r="K36" s="11">
        <v>0.3</v>
      </c>
    </row>
    <row r="37" spans="2:11">
      <c r="B37" s="11" t="s">
        <v>149</v>
      </c>
      <c r="C37" s="11">
        <v>77</v>
      </c>
      <c r="D37" s="11">
        <v>291</v>
      </c>
      <c r="E37" s="11">
        <v>3.8</v>
      </c>
      <c r="F37" s="11"/>
      <c r="H37" s="1" t="s">
        <v>150</v>
      </c>
    </row>
    <row r="38" spans="2:11" hidden="1">
      <c r="B38" s="1" t="s">
        <v>151</v>
      </c>
      <c r="C38" s="1">
        <v>77</v>
      </c>
      <c r="D38" s="1">
        <v>132</v>
      </c>
      <c r="E38" s="1">
        <v>1.7</v>
      </c>
    </row>
    <row r="39" spans="2:11" hidden="1">
      <c r="B39" s="1" t="s">
        <v>152</v>
      </c>
      <c r="C39" s="1">
        <v>73</v>
      </c>
      <c r="D39" s="1">
        <v>191</v>
      </c>
      <c r="E39" s="1">
        <v>2.6</v>
      </c>
    </row>
    <row r="40" spans="2:11" hidden="1">
      <c r="B40" s="1" t="s">
        <v>153</v>
      </c>
      <c r="C40" s="1">
        <v>48</v>
      </c>
      <c r="D40" s="1">
        <v>23</v>
      </c>
      <c r="E40" s="1">
        <v>0.5</v>
      </c>
    </row>
    <row r="41" spans="2:11" hidden="1">
      <c r="B41" s="1" t="s">
        <v>154</v>
      </c>
      <c r="C41" s="1">
        <v>47</v>
      </c>
      <c r="D41" s="1">
        <v>66</v>
      </c>
      <c r="E41" s="1">
        <v>1.4</v>
      </c>
    </row>
    <row r="42" spans="2:11" hidden="1">
      <c r="B42" s="1" t="s">
        <v>155</v>
      </c>
      <c r="C42" s="1">
        <v>43</v>
      </c>
      <c r="D42" s="1">
        <v>136</v>
      </c>
      <c r="E42" s="1">
        <v>3.2</v>
      </c>
    </row>
    <row r="43" spans="2:11" hidden="1">
      <c r="B43" s="1" t="s">
        <v>156</v>
      </c>
      <c r="C43" s="1">
        <v>36</v>
      </c>
      <c r="D43" s="1">
        <v>89</v>
      </c>
      <c r="E43" s="1">
        <v>2.5</v>
      </c>
    </row>
    <row r="44" spans="2:11" hidden="1">
      <c r="B44" s="1" t="s">
        <v>157</v>
      </c>
      <c r="C44" s="1">
        <v>32</v>
      </c>
      <c r="D44" s="1">
        <v>149</v>
      </c>
      <c r="E44" s="1">
        <v>4.7</v>
      </c>
    </row>
    <row r="45" spans="2:11" hidden="1">
      <c r="B45" s="1" t="s">
        <v>158</v>
      </c>
      <c r="C45" s="1">
        <v>28</v>
      </c>
      <c r="D45" s="1">
        <v>70</v>
      </c>
      <c r="E45" s="1">
        <v>2.5</v>
      </c>
    </row>
    <row r="46" spans="2:11" hidden="1">
      <c r="B46" s="1" t="s">
        <v>159</v>
      </c>
      <c r="C46" s="1">
        <v>21</v>
      </c>
      <c r="D46" s="1">
        <v>10</v>
      </c>
      <c r="E46" s="1">
        <v>0.5</v>
      </c>
    </row>
    <row r="47" spans="2:11" hidden="1">
      <c r="B47" s="1" t="s">
        <v>160</v>
      </c>
      <c r="C47" s="1">
        <v>11</v>
      </c>
      <c r="D47" s="1">
        <v>119</v>
      </c>
      <c r="E47" s="1">
        <v>10.8</v>
      </c>
    </row>
    <row r="48" spans="2:11" hidden="1">
      <c r="B48" s="1" t="s">
        <v>161</v>
      </c>
      <c r="C48" s="1">
        <v>9</v>
      </c>
      <c r="D48" s="1">
        <v>9</v>
      </c>
      <c r="E48" s="1">
        <v>1</v>
      </c>
    </row>
    <row r="49" spans="2:6" hidden="1">
      <c r="B49" s="1" t="s">
        <v>162</v>
      </c>
      <c r="C49" s="1">
        <v>7</v>
      </c>
      <c r="D49" s="1">
        <v>90</v>
      </c>
      <c r="E49" s="1">
        <v>12.9</v>
      </c>
    </row>
    <row r="50" spans="2:6" hidden="1">
      <c r="B50" s="1" t="s">
        <v>163</v>
      </c>
      <c r="C50" s="1">
        <v>7</v>
      </c>
      <c r="D50" s="1">
        <v>45</v>
      </c>
      <c r="E50" s="1">
        <v>6.4</v>
      </c>
    </row>
    <row r="51" spans="2:6" hidden="1">
      <c r="B51" s="1" t="s">
        <v>164</v>
      </c>
      <c r="C51" s="1">
        <v>4</v>
      </c>
      <c r="D51" s="1">
        <v>9</v>
      </c>
      <c r="E51" s="1">
        <v>2.2999999999999998</v>
      </c>
    </row>
    <row r="52" spans="2:6" hidden="1">
      <c r="B52" s="6" t="s">
        <v>165</v>
      </c>
      <c r="C52" s="6">
        <v>2</v>
      </c>
      <c r="D52" s="6">
        <v>0</v>
      </c>
      <c r="E52" s="6">
        <v>0</v>
      </c>
      <c r="F52" s="6"/>
    </row>
    <row r="53" spans="2:6">
      <c r="B53" s="6" t="s">
        <v>150</v>
      </c>
      <c r="C53" s="6"/>
      <c r="D53" s="6"/>
      <c r="E53" s="6"/>
      <c r="F53" s="6"/>
    </row>
    <row r="62" spans="2:6" ht="34.950000000000003" customHeight="1"/>
  </sheetData>
  <printOptions horizontalCentered="1" verticalCentered="1"/>
  <pageMargins left="0.19685039370078741" right="0.19685039370078741" top="0.18" bottom="0.36" header="0.3" footer="0.19685039370078741"/>
  <pageSetup scale="80" firstPageNumber="279" orientation="landscape" r:id="rId1"/>
  <headerFooter alignWithMargins="0">
    <oddFooter>&amp;R&amp;12&amp;P</oddFooter>
  </headerFooter>
  <colBreaks count="1" manualBreakCount="1">
    <brk id="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showGridLines="0" topLeftCell="A62" zoomScale="75" workbookViewId="0">
      <selection activeCell="AH1" sqref="A1:IV65536"/>
    </sheetView>
  </sheetViews>
  <sheetFormatPr baseColWidth="10" defaultColWidth="11.44140625" defaultRowHeight="10.199999999999999"/>
  <cols>
    <col min="1" max="1" width="4.5546875" style="263" customWidth="1"/>
    <col min="2" max="2" width="11.44140625" style="263"/>
    <col min="3" max="3" width="12.5546875" style="264" customWidth="1"/>
    <col min="4" max="4" width="16" style="264" customWidth="1"/>
    <col min="5" max="5" width="11.6640625" style="264" customWidth="1"/>
    <col min="6" max="6" width="13.44140625" style="264" customWidth="1"/>
    <col min="7" max="7" width="12.5546875" style="264" customWidth="1"/>
    <col min="8" max="8" width="11.44140625" style="264"/>
    <col min="9" max="9" width="10.109375" style="264" customWidth="1"/>
    <col min="10" max="10" width="11.44140625" style="264"/>
    <col min="11" max="11" width="10.88671875" style="264" customWidth="1"/>
    <col min="12" max="12" width="7.88671875" style="265" customWidth="1"/>
    <col min="13" max="13" width="13.33203125" style="266" customWidth="1"/>
    <col min="14" max="16384" width="11.44140625" style="263"/>
  </cols>
  <sheetData>
    <row r="1" spans="1:13" ht="13.2"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18" customHeight="1">
      <c r="A2" s="151" t="s">
        <v>424</v>
      </c>
      <c r="B2" s="151" t="s">
        <v>407</v>
      </c>
    </row>
    <row r="3" spans="1:13">
      <c r="B3" s="263" t="s">
        <v>425</v>
      </c>
    </row>
    <row r="4" spans="1:13" s="276" customFormat="1" ht="29.4" customHeight="1">
      <c r="B4" s="284" t="s">
        <v>42</v>
      </c>
      <c r="C4" s="269" t="s">
        <v>384</v>
      </c>
      <c r="D4" s="269" t="s">
        <v>385</v>
      </c>
      <c r="E4" s="269" t="s">
        <v>386</v>
      </c>
      <c r="F4" s="269" t="s">
        <v>387</v>
      </c>
      <c r="G4" s="269" t="s">
        <v>388</v>
      </c>
      <c r="H4" s="269" t="s">
        <v>389</v>
      </c>
      <c r="I4" s="269" t="s">
        <v>390</v>
      </c>
      <c r="J4" s="269" t="s">
        <v>391</v>
      </c>
      <c r="K4" s="269" t="s">
        <v>392</v>
      </c>
      <c r="L4" s="270" t="s">
        <v>28</v>
      </c>
      <c r="M4" s="271" t="s">
        <v>393</v>
      </c>
    </row>
    <row r="5" spans="1:13">
      <c r="B5" s="263" t="s">
        <v>43</v>
      </c>
      <c r="C5" s="273">
        <v>9.73</v>
      </c>
      <c r="D5" s="273">
        <v>1.05</v>
      </c>
      <c r="E5" s="273">
        <v>1.42</v>
      </c>
      <c r="F5" s="273">
        <v>14.05</v>
      </c>
      <c r="G5" s="273">
        <v>3.1</v>
      </c>
      <c r="H5" s="273">
        <v>0.94</v>
      </c>
      <c r="I5" s="273">
        <v>0.72</v>
      </c>
      <c r="J5" s="273">
        <v>0</v>
      </c>
      <c r="K5" s="273">
        <v>0</v>
      </c>
      <c r="L5" s="274">
        <v>31.01</v>
      </c>
      <c r="M5" s="275">
        <v>54.58</v>
      </c>
    </row>
    <row r="6" spans="1:13">
      <c r="B6" s="263" t="s">
        <v>44</v>
      </c>
      <c r="C6" s="273">
        <v>0</v>
      </c>
      <c r="D6" s="273">
        <v>0.84</v>
      </c>
      <c r="E6" s="273">
        <v>0.51</v>
      </c>
      <c r="F6" s="273">
        <v>5.95</v>
      </c>
      <c r="G6" s="273">
        <v>1.64</v>
      </c>
      <c r="H6" s="273">
        <v>0.86</v>
      </c>
      <c r="I6" s="273">
        <v>7.13</v>
      </c>
      <c r="J6" s="273">
        <v>0.02</v>
      </c>
      <c r="K6" s="273">
        <v>0.16</v>
      </c>
      <c r="L6" s="274">
        <v>17.11</v>
      </c>
      <c r="M6" s="275">
        <v>19.899999999999999</v>
      </c>
    </row>
    <row r="7" spans="1:13">
      <c r="B7" s="263" t="s">
        <v>45</v>
      </c>
      <c r="C7" s="273">
        <v>0.01</v>
      </c>
      <c r="D7" s="273">
        <v>7.25</v>
      </c>
      <c r="E7" s="273">
        <v>1.0900000000000001</v>
      </c>
      <c r="F7" s="273">
        <v>6.8</v>
      </c>
      <c r="G7" s="273">
        <v>1</v>
      </c>
      <c r="H7" s="273">
        <v>0.35</v>
      </c>
      <c r="I7" s="273">
        <v>3.35</v>
      </c>
      <c r="J7" s="273">
        <v>0.03</v>
      </c>
      <c r="K7" s="273">
        <v>0</v>
      </c>
      <c r="L7" s="274">
        <v>19.88</v>
      </c>
      <c r="M7" s="275">
        <v>17.190000000000001</v>
      </c>
    </row>
    <row r="8" spans="1:13">
      <c r="B8" s="263" t="s">
        <v>46</v>
      </c>
      <c r="C8" s="273">
        <v>2.37</v>
      </c>
      <c r="D8" s="273">
        <v>11.49</v>
      </c>
      <c r="E8" s="273">
        <v>2.61</v>
      </c>
      <c r="F8" s="273">
        <v>1.85</v>
      </c>
      <c r="G8" s="273">
        <v>1.92</v>
      </c>
      <c r="H8" s="273">
        <v>0.35</v>
      </c>
      <c r="I8" s="273">
        <v>0.28999999999999998</v>
      </c>
      <c r="J8" s="273">
        <v>0.27</v>
      </c>
      <c r="K8" s="273">
        <v>0</v>
      </c>
      <c r="L8" s="274">
        <v>21.15</v>
      </c>
      <c r="M8" s="275">
        <v>831.59</v>
      </c>
    </row>
    <row r="9" spans="1:13">
      <c r="B9" s="263" t="s">
        <v>409</v>
      </c>
      <c r="C9" s="273">
        <v>0</v>
      </c>
      <c r="D9" s="273">
        <v>0.51</v>
      </c>
      <c r="E9" s="273">
        <v>2.0499999999999998</v>
      </c>
      <c r="F9" s="273">
        <v>0.03</v>
      </c>
      <c r="G9" s="273">
        <v>0</v>
      </c>
      <c r="H9" s="273">
        <v>0</v>
      </c>
      <c r="I9" s="273">
        <v>0.34</v>
      </c>
      <c r="J9" s="273">
        <v>0</v>
      </c>
      <c r="K9" s="273">
        <v>0</v>
      </c>
      <c r="L9" s="274">
        <v>2.93</v>
      </c>
      <c r="M9" s="275">
        <v>0.05</v>
      </c>
    </row>
    <row r="10" spans="1:13">
      <c r="B10" s="263" t="s">
        <v>48</v>
      </c>
      <c r="C10" s="273">
        <v>0</v>
      </c>
      <c r="D10" s="273">
        <v>0.41</v>
      </c>
      <c r="E10" s="273">
        <v>0.75</v>
      </c>
      <c r="F10" s="273">
        <v>0.97</v>
      </c>
      <c r="G10" s="273">
        <v>0.56999999999999995</v>
      </c>
      <c r="H10" s="273">
        <v>0.1</v>
      </c>
      <c r="I10" s="273">
        <v>1.36</v>
      </c>
      <c r="J10" s="273">
        <v>0.5</v>
      </c>
      <c r="K10" s="273">
        <v>0</v>
      </c>
      <c r="L10" s="274">
        <v>4.66</v>
      </c>
      <c r="M10" s="275">
        <v>90.15</v>
      </c>
    </row>
    <row r="11" spans="1:13">
      <c r="B11" s="263" t="s">
        <v>410</v>
      </c>
      <c r="C11" s="273">
        <v>0</v>
      </c>
      <c r="D11" s="273">
        <v>0.57999999999999996</v>
      </c>
      <c r="E11" s="273">
        <v>0.02</v>
      </c>
      <c r="F11" s="273">
        <v>7.0000000000000007E-2</v>
      </c>
      <c r="G11" s="273">
        <v>0</v>
      </c>
      <c r="H11" s="273">
        <v>0.03</v>
      </c>
      <c r="I11" s="273">
        <v>0</v>
      </c>
      <c r="J11" s="273">
        <v>0.04</v>
      </c>
      <c r="K11" s="273">
        <v>0</v>
      </c>
      <c r="L11" s="274">
        <v>0.74</v>
      </c>
      <c r="M11" s="275">
        <v>0</v>
      </c>
    </row>
    <row r="12" spans="1:13">
      <c r="B12" s="263" t="s">
        <v>184</v>
      </c>
      <c r="C12" s="273">
        <v>288.68</v>
      </c>
      <c r="D12" s="273">
        <v>528.11</v>
      </c>
      <c r="E12" s="273">
        <v>2008.33</v>
      </c>
      <c r="F12" s="273">
        <v>18.72</v>
      </c>
      <c r="G12" s="273">
        <v>400.17</v>
      </c>
      <c r="H12" s="273">
        <v>492.87</v>
      </c>
      <c r="I12" s="273">
        <v>38.19</v>
      </c>
      <c r="J12" s="273">
        <v>32.51</v>
      </c>
      <c r="K12" s="273">
        <v>2.58</v>
      </c>
      <c r="L12" s="274">
        <v>3810.16</v>
      </c>
      <c r="M12" s="275">
        <v>5651.6</v>
      </c>
    </row>
    <row r="13" spans="1:13">
      <c r="B13" s="263" t="s">
        <v>50</v>
      </c>
      <c r="C13" s="273">
        <v>8.48</v>
      </c>
      <c r="D13" s="273">
        <v>1.07</v>
      </c>
      <c r="E13" s="273">
        <v>14.52</v>
      </c>
      <c r="F13" s="273">
        <v>0.17</v>
      </c>
      <c r="G13" s="273">
        <v>0.57999999999999996</v>
      </c>
      <c r="H13" s="273">
        <v>0.04</v>
      </c>
      <c r="I13" s="273">
        <v>1.41</v>
      </c>
      <c r="J13" s="273">
        <v>0.4</v>
      </c>
      <c r="K13" s="273">
        <v>0</v>
      </c>
      <c r="L13" s="274">
        <v>26.67</v>
      </c>
      <c r="M13" s="275">
        <v>2.4500000000000002</v>
      </c>
    </row>
    <row r="14" spans="1:13">
      <c r="B14" s="263" t="s">
        <v>411</v>
      </c>
      <c r="C14" s="273">
        <v>0</v>
      </c>
      <c r="D14" s="273">
        <v>1.08</v>
      </c>
      <c r="E14" s="273">
        <v>23.3</v>
      </c>
      <c r="F14" s="273">
        <v>0.06</v>
      </c>
      <c r="G14" s="273">
        <v>0.01</v>
      </c>
      <c r="H14" s="273">
        <v>0</v>
      </c>
      <c r="I14" s="273">
        <v>0.6</v>
      </c>
      <c r="J14" s="273">
        <v>0</v>
      </c>
      <c r="K14" s="273">
        <v>0</v>
      </c>
      <c r="L14" s="274">
        <v>25.05</v>
      </c>
      <c r="M14" s="275">
        <v>0.54</v>
      </c>
    </row>
    <row r="15" spans="1:13">
      <c r="B15" s="263" t="s">
        <v>242</v>
      </c>
      <c r="C15" s="273">
        <v>0.01</v>
      </c>
      <c r="D15" s="273">
        <v>12.04</v>
      </c>
      <c r="E15" s="273">
        <v>5.28</v>
      </c>
      <c r="F15" s="273">
        <v>0.25</v>
      </c>
      <c r="G15" s="273">
        <v>0.33</v>
      </c>
      <c r="H15" s="273">
        <v>0.44</v>
      </c>
      <c r="I15" s="273">
        <v>6.16</v>
      </c>
      <c r="J15" s="273">
        <v>0.22</v>
      </c>
      <c r="K15" s="273">
        <v>0</v>
      </c>
      <c r="L15" s="274">
        <v>24.73</v>
      </c>
      <c r="M15" s="275">
        <v>41.53</v>
      </c>
    </row>
    <row r="16" spans="1:13">
      <c r="B16" s="263" t="s">
        <v>412</v>
      </c>
      <c r="C16" s="273">
        <v>0</v>
      </c>
      <c r="D16" s="273">
        <v>0.37</v>
      </c>
      <c r="E16" s="273">
        <v>2.5299999999999998</v>
      </c>
      <c r="F16" s="273">
        <v>0.03</v>
      </c>
      <c r="G16" s="273">
        <v>0.13</v>
      </c>
      <c r="H16" s="273">
        <v>0.08</v>
      </c>
      <c r="I16" s="273">
        <v>0.23</v>
      </c>
      <c r="J16" s="273">
        <v>0.18</v>
      </c>
      <c r="K16" s="273">
        <v>0</v>
      </c>
      <c r="L16" s="274">
        <v>3.55</v>
      </c>
      <c r="M16" s="275">
        <v>0</v>
      </c>
    </row>
    <row r="17" spans="1:13">
      <c r="B17" s="263" t="s">
        <v>413</v>
      </c>
      <c r="C17" s="273">
        <v>56.46</v>
      </c>
      <c r="D17" s="273">
        <v>11.69</v>
      </c>
      <c r="E17" s="273">
        <v>47.09</v>
      </c>
      <c r="F17" s="273">
        <v>115.03</v>
      </c>
      <c r="G17" s="273">
        <v>9.4499999999999993</v>
      </c>
      <c r="H17" s="273">
        <v>3.19</v>
      </c>
      <c r="I17" s="273">
        <v>30.1</v>
      </c>
      <c r="J17" s="273">
        <v>2.02</v>
      </c>
      <c r="K17" s="273">
        <v>0.4</v>
      </c>
      <c r="L17" s="274">
        <v>275.43</v>
      </c>
      <c r="M17" s="275">
        <v>255.23</v>
      </c>
    </row>
    <row r="18" spans="1:13">
      <c r="B18" s="285" t="s">
        <v>28</v>
      </c>
      <c r="C18" s="286">
        <v>365.74</v>
      </c>
      <c r="D18" s="286">
        <v>576.49</v>
      </c>
      <c r="E18" s="286">
        <v>2109.5</v>
      </c>
      <c r="F18" s="286">
        <v>163.98</v>
      </c>
      <c r="G18" s="286">
        <v>418.9</v>
      </c>
      <c r="H18" s="286">
        <v>499.25</v>
      </c>
      <c r="I18" s="286">
        <v>89.88</v>
      </c>
      <c r="J18" s="286">
        <v>36.19</v>
      </c>
      <c r="K18" s="286">
        <v>3.14</v>
      </c>
      <c r="L18" s="279">
        <v>4263.07</v>
      </c>
      <c r="M18" s="280">
        <v>6964.81</v>
      </c>
    </row>
    <row r="19" spans="1:13" ht="12" customHeight="1">
      <c r="B19" s="263" t="s">
        <v>414</v>
      </c>
      <c r="C19" s="273"/>
      <c r="D19" s="273"/>
      <c r="E19" s="273"/>
      <c r="F19" s="273"/>
      <c r="G19" s="273"/>
      <c r="H19" s="273"/>
      <c r="I19" s="273"/>
      <c r="J19" s="273"/>
      <c r="K19" s="273"/>
      <c r="L19" s="281"/>
      <c r="M19" s="282"/>
    </row>
    <row r="20" spans="1:13" ht="12.6" customHeight="1">
      <c r="B20" t="s">
        <v>394</v>
      </c>
      <c r="C20" s="273"/>
      <c r="D20" s="273"/>
      <c r="E20" s="273"/>
      <c r="F20" s="273"/>
      <c r="G20" s="273"/>
      <c r="H20" s="273"/>
      <c r="I20" s="273"/>
      <c r="J20" s="273"/>
      <c r="K20" s="273"/>
      <c r="L20" s="281"/>
      <c r="M20" s="282"/>
    </row>
    <row r="21" spans="1:13" ht="18" customHeight="1">
      <c r="A21" s="151" t="s">
        <v>426</v>
      </c>
      <c r="B21" s="151" t="s">
        <v>416</v>
      </c>
    </row>
    <row r="22" spans="1:13" ht="12.6" customHeight="1">
      <c r="B22" s="263" t="s">
        <v>425</v>
      </c>
    </row>
    <row r="23" spans="1:13" ht="24.6" customHeight="1">
      <c r="B23" s="284" t="s">
        <v>42</v>
      </c>
      <c r="C23" s="269" t="s">
        <v>384</v>
      </c>
      <c r="D23" s="269" t="s">
        <v>385</v>
      </c>
      <c r="E23" s="269" t="s">
        <v>386</v>
      </c>
      <c r="F23" s="269" t="s">
        <v>387</v>
      </c>
      <c r="G23" s="269" t="s">
        <v>388</v>
      </c>
      <c r="H23" s="269" t="s">
        <v>389</v>
      </c>
      <c r="I23" s="269" t="s">
        <v>390</v>
      </c>
      <c r="J23" s="269" t="s">
        <v>391</v>
      </c>
      <c r="K23" s="269" t="s">
        <v>392</v>
      </c>
      <c r="L23" s="270" t="s">
        <v>28</v>
      </c>
      <c r="M23" s="271" t="s">
        <v>393</v>
      </c>
    </row>
    <row r="24" spans="1:13">
      <c r="B24" s="263" t="s">
        <v>43</v>
      </c>
      <c r="C24" s="273">
        <v>14.1</v>
      </c>
      <c r="D24" s="273">
        <v>32.79</v>
      </c>
      <c r="E24" s="273">
        <v>1.25</v>
      </c>
      <c r="F24" s="273">
        <v>13.07</v>
      </c>
      <c r="G24" s="273">
        <v>5</v>
      </c>
      <c r="H24" s="273">
        <v>0.46</v>
      </c>
      <c r="I24" s="273">
        <v>2.67</v>
      </c>
      <c r="J24" s="273">
        <v>0</v>
      </c>
      <c r="K24" s="273">
        <v>0</v>
      </c>
      <c r="L24" s="274">
        <v>69.34</v>
      </c>
      <c r="M24" s="275">
        <v>63.55</v>
      </c>
    </row>
    <row r="25" spans="1:13">
      <c r="B25" s="263" t="s">
        <v>44</v>
      </c>
      <c r="C25" s="273">
        <v>0.02</v>
      </c>
      <c r="D25" s="273">
        <v>0.69</v>
      </c>
      <c r="E25" s="273">
        <v>1.23</v>
      </c>
      <c r="F25" s="273">
        <v>4.1500000000000004</v>
      </c>
      <c r="G25" s="273">
        <v>2.77</v>
      </c>
      <c r="H25" s="273">
        <v>0.2</v>
      </c>
      <c r="I25" s="273">
        <v>12.77</v>
      </c>
      <c r="J25" s="273">
        <v>0.01</v>
      </c>
      <c r="K25" s="273">
        <v>0.08</v>
      </c>
      <c r="L25" s="274">
        <v>21.92</v>
      </c>
      <c r="M25" s="275">
        <v>16.940000000000001</v>
      </c>
    </row>
    <row r="26" spans="1:13">
      <c r="B26" s="263" t="s">
        <v>45</v>
      </c>
      <c r="C26" s="273">
        <v>15.1</v>
      </c>
      <c r="D26" s="273">
        <v>13.89</v>
      </c>
      <c r="E26" s="273">
        <v>1.21</v>
      </c>
      <c r="F26" s="273">
        <v>7.07</v>
      </c>
      <c r="G26" s="273">
        <v>6.05</v>
      </c>
      <c r="H26" s="273">
        <v>0.37</v>
      </c>
      <c r="I26" s="273">
        <v>3.93</v>
      </c>
      <c r="J26" s="273">
        <v>0.02</v>
      </c>
      <c r="K26" s="273">
        <v>0</v>
      </c>
      <c r="L26" s="274">
        <v>47.64</v>
      </c>
      <c r="M26" s="275">
        <v>79.989999999999995</v>
      </c>
    </row>
    <row r="27" spans="1:13">
      <c r="B27" s="263" t="s">
        <v>46</v>
      </c>
      <c r="C27" s="273">
        <v>4.82</v>
      </c>
      <c r="D27" s="273">
        <v>9.9600000000000009</v>
      </c>
      <c r="E27" s="273">
        <v>5.36</v>
      </c>
      <c r="F27" s="273">
        <v>1.1299999999999999</v>
      </c>
      <c r="G27" s="273">
        <v>2.11</v>
      </c>
      <c r="H27" s="273">
        <v>0.6</v>
      </c>
      <c r="I27" s="273">
        <v>0.52</v>
      </c>
      <c r="J27" s="273">
        <v>0.37</v>
      </c>
      <c r="K27" s="273">
        <v>0</v>
      </c>
      <c r="L27" s="274">
        <v>24.87</v>
      </c>
      <c r="M27" s="275">
        <v>750.66</v>
      </c>
    </row>
    <row r="28" spans="1:13">
      <c r="B28" s="263" t="s">
        <v>409</v>
      </c>
      <c r="C28" s="273">
        <v>0</v>
      </c>
      <c r="D28" s="273">
        <v>0</v>
      </c>
      <c r="E28" s="273">
        <v>2.63</v>
      </c>
      <c r="F28" s="273">
        <v>0.15</v>
      </c>
      <c r="G28" s="273">
        <v>0</v>
      </c>
      <c r="H28" s="273">
        <v>0.03</v>
      </c>
      <c r="I28" s="273">
        <v>0.06</v>
      </c>
      <c r="J28" s="273">
        <v>0</v>
      </c>
      <c r="K28" s="273">
        <v>0</v>
      </c>
      <c r="L28" s="274">
        <v>2.87</v>
      </c>
      <c r="M28" s="275">
        <v>0.34</v>
      </c>
    </row>
    <row r="29" spans="1:13">
      <c r="B29" s="263" t="s">
        <v>48</v>
      </c>
      <c r="C29" s="273">
        <v>0</v>
      </c>
      <c r="D29" s="273">
        <v>0.88</v>
      </c>
      <c r="E29" s="273">
        <v>1.45</v>
      </c>
      <c r="F29" s="273">
        <v>1.59</v>
      </c>
      <c r="G29" s="273">
        <v>0.48</v>
      </c>
      <c r="H29" s="273">
        <v>0.05</v>
      </c>
      <c r="I29" s="273">
        <v>2.11</v>
      </c>
      <c r="J29" s="273">
        <v>0.09</v>
      </c>
      <c r="K29" s="273">
        <v>0</v>
      </c>
      <c r="L29" s="274">
        <v>6.65</v>
      </c>
      <c r="M29" s="275">
        <v>98.27</v>
      </c>
    </row>
    <row r="30" spans="1:13">
      <c r="B30" s="263" t="s">
        <v>410</v>
      </c>
      <c r="C30" s="273">
        <v>0</v>
      </c>
      <c r="D30" s="273">
        <v>1.28</v>
      </c>
      <c r="E30" s="273">
        <v>0.13</v>
      </c>
      <c r="F30" s="273">
        <v>0.01</v>
      </c>
      <c r="G30" s="273">
        <v>0</v>
      </c>
      <c r="H30" s="273">
        <v>0.05</v>
      </c>
      <c r="I30" s="273">
        <v>0.01</v>
      </c>
      <c r="J30" s="273">
        <v>0.01</v>
      </c>
      <c r="K30" s="273">
        <v>0</v>
      </c>
      <c r="L30" s="274">
        <v>1.49</v>
      </c>
      <c r="M30" s="275">
        <v>7.0000000000000007E-2</v>
      </c>
    </row>
    <row r="31" spans="1:13">
      <c r="B31" s="263" t="s">
        <v>184</v>
      </c>
      <c r="C31" s="273">
        <v>428.77</v>
      </c>
      <c r="D31" s="273">
        <v>727.54</v>
      </c>
      <c r="E31" s="273">
        <v>2571.64</v>
      </c>
      <c r="F31" s="273">
        <v>21.26</v>
      </c>
      <c r="G31" s="273">
        <v>410.55</v>
      </c>
      <c r="H31" s="273">
        <v>686.98</v>
      </c>
      <c r="I31" s="273">
        <v>70.510000000000005</v>
      </c>
      <c r="J31" s="273">
        <v>28.31</v>
      </c>
      <c r="K31" s="273">
        <v>4.21</v>
      </c>
      <c r="L31" s="274">
        <v>4949.7700000000004</v>
      </c>
      <c r="M31" s="275">
        <v>6811.05</v>
      </c>
    </row>
    <row r="32" spans="1:13">
      <c r="B32" s="263" t="s">
        <v>50</v>
      </c>
      <c r="C32" s="273">
        <v>4.91</v>
      </c>
      <c r="D32" s="273">
        <v>15.7</v>
      </c>
      <c r="E32" s="273">
        <v>18.149999999999999</v>
      </c>
      <c r="F32" s="273">
        <v>0.25</v>
      </c>
      <c r="G32" s="273">
        <v>0.57999999999999996</v>
      </c>
      <c r="H32" s="273">
        <v>0.16</v>
      </c>
      <c r="I32" s="273">
        <v>1.58</v>
      </c>
      <c r="J32" s="273">
        <v>0.03</v>
      </c>
      <c r="K32" s="273">
        <v>0</v>
      </c>
      <c r="L32" s="274">
        <v>41.36</v>
      </c>
      <c r="M32" s="275">
        <v>4.07</v>
      </c>
    </row>
    <row r="33" spans="1:13">
      <c r="B33" s="263" t="s">
        <v>411</v>
      </c>
      <c r="C33" s="273">
        <v>0</v>
      </c>
      <c r="D33" s="273">
        <v>0</v>
      </c>
      <c r="E33" s="273">
        <v>29.08</v>
      </c>
      <c r="F33" s="273">
        <v>0.73</v>
      </c>
      <c r="G33" s="273">
        <v>0</v>
      </c>
      <c r="H33" s="273">
        <v>0.01</v>
      </c>
      <c r="I33" s="273">
        <v>0.4</v>
      </c>
      <c r="J33" s="273">
        <v>0.25</v>
      </c>
      <c r="K33" s="273">
        <v>0</v>
      </c>
      <c r="L33" s="274">
        <v>30.47</v>
      </c>
      <c r="M33" s="275">
        <v>0.2</v>
      </c>
    </row>
    <row r="34" spans="1:13">
      <c r="B34" s="263" t="s">
        <v>242</v>
      </c>
      <c r="C34" s="273">
        <v>0.02</v>
      </c>
      <c r="D34" s="273">
        <v>4.68</v>
      </c>
      <c r="E34" s="273">
        <v>6.67</v>
      </c>
      <c r="F34" s="273">
        <v>0.28000000000000003</v>
      </c>
      <c r="G34" s="273">
        <v>0.48</v>
      </c>
      <c r="H34" s="273">
        <v>0.02</v>
      </c>
      <c r="I34" s="273">
        <v>7.51</v>
      </c>
      <c r="J34" s="273">
        <v>0.18</v>
      </c>
      <c r="K34" s="273">
        <v>0</v>
      </c>
      <c r="L34" s="274">
        <v>19.84</v>
      </c>
      <c r="M34" s="275">
        <v>109.36</v>
      </c>
    </row>
    <row r="35" spans="1:13">
      <c r="B35" s="263" t="s">
        <v>412</v>
      </c>
      <c r="C35" s="273">
        <v>0</v>
      </c>
      <c r="D35" s="273">
        <v>0</v>
      </c>
      <c r="E35" s="273">
        <v>2.0099999999999998</v>
      </c>
      <c r="F35" s="273">
        <v>0.25</v>
      </c>
      <c r="G35" s="273">
        <v>0</v>
      </c>
      <c r="H35" s="273">
        <v>0.2</v>
      </c>
      <c r="I35" s="273">
        <v>0.42</v>
      </c>
      <c r="J35" s="273">
        <v>0</v>
      </c>
      <c r="K35" s="273">
        <v>0</v>
      </c>
      <c r="L35" s="274">
        <v>2.88</v>
      </c>
      <c r="M35" s="275">
        <v>0</v>
      </c>
    </row>
    <row r="36" spans="1:13">
      <c r="B36" s="263" t="s">
        <v>413</v>
      </c>
      <c r="C36" s="273">
        <v>24.15</v>
      </c>
      <c r="D36" s="273">
        <v>22.19</v>
      </c>
      <c r="E36" s="273">
        <v>49.97</v>
      </c>
      <c r="F36" s="273">
        <v>150.22</v>
      </c>
      <c r="G36" s="273">
        <v>14.41</v>
      </c>
      <c r="H36" s="273">
        <v>4.57</v>
      </c>
      <c r="I36" s="273">
        <v>41.27</v>
      </c>
      <c r="J36" s="273">
        <v>4.12</v>
      </c>
      <c r="K36" s="273">
        <v>0.96</v>
      </c>
      <c r="L36" s="274">
        <v>311.86</v>
      </c>
      <c r="M36" s="275">
        <v>334.44</v>
      </c>
    </row>
    <row r="37" spans="1:13">
      <c r="B37" s="285" t="s">
        <v>28</v>
      </c>
      <c r="C37" s="286">
        <v>491.89</v>
      </c>
      <c r="D37" s="286">
        <v>829.6</v>
      </c>
      <c r="E37" s="286">
        <v>2690.78</v>
      </c>
      <c r="F37" s="286">
        <v>200.16</v>
      </c>
      <c r="G37" s="286">
        <v>442.43</v>
      </c>
      <c r="H37" s="286">
        <v>693.7</v>
      </c>
      <c r="I37" s="286">
        <v>143.76</v>
      </c>
      <c r="J37" s="286">
        <v>33.39</v>
      </c>
      <c r="K37" s="286">
        <v>5.25</v>
      </c>
      <c r="L37" s="279">
        <v>5530.96</v>
      </c>
      <c r="M37" s="280">
        <v>8268.94</v>
      </c>
    </row>
    <row r="38" spans="1:13" ht="13.95" customHeight="1">
      <c r="B38" s="263" t="s">
        <v>414</v>
      </c>
      <c r="C38" s="273"/>
      <c r="D38" s="273"/>
      <c r="E38" s="273"/>
      <c r="F38" s="273"/>
      <c r="G38" s="273"/>
      <c r="H38" s="273"/>
      <c r="I38" s="273"/>
      <c r="J38" s="273"/>
      <c r="K38" s="273"/>
      <c r="L38" s="281"/>
      <c r="M38" s="282"/>
    </row>
    <row r="39" spans="1:13" ht="12.6" customHeight="1">
      <c r="B39" t="s">
        <v>394</v>
      </c>
      <c r="C39" s="273"/>
      <c r="D39" s="273"/>
      <c r="E39" s="273"/>
      <c r="F39" s="273"/>
      <c r="G39" s="273"/>
      <c r="H39" s="273"/>
      <c r="I39" s="273"/>
      <c r="J39" s="273"/>
      <c r="K39" s="273"/>
      <c r="L39" s="281"/>
      <c r="M39" s="282"/>
    </row>
    <row r="40" spans="1:13" ht="18.600000000000001" customHeight="1">
      <c r="A40" s="151" t="s">
        <v>427</v>
      </c>
      <c r="B40" s="151" t="s">
        <v>418</v>
      </c>
    </row>
    <row r="41" spans="1:13" ht="12.6" customHeight="1">
      <c r="B41" s="263" t="s">
        <v>425</v>
      </c>
    </row>
    <row r="42" spans="1:13" ht="25.2" customHeight="1">
      <c r="B42" s="284" t="s">
        <v>42</v>
      </c>
      <c r="C42" s="269" t="s">
        <v>384</v>
      </c>
      <c r="D42" s="269" t="s">
        <v>385</v>
      </c>
      <c r="E42" s="269" t="s">
        <v>386</v>
      </c>
      <c r="F42" s="269" t="s">
        <v>387</v>
      </c>
      <c r="G42" s="269" t="s">
        <v>388</v>
      </c>
      <c r="H42" s="269" t="s">
        <v>389</v>
      </c>
      <c r="I42" s="269" t="s">
        <v>390</v>
      </c>
      <c r="J42" s="269" t="s">
        <v>391</v>
      </c>
      <c r="K42" s="269" t="s">
        <v>392</v>
      </c>
      <c r="L42" s="270" t="s">
        <v>28</v>
      </c>
      <c r="M42" s="271" t="s">
        <v>393</v>
      </c>
    </row>
    <row r="43" spans="1:13">
      <c r="B43" s="263" t="s">
        <v>43</v>
      </c>
      <c r="C43" s="273">
        <v>2.73</v>
      </c>
      <c r="D43" s="273">
        <v>20.79</v>
      </c>
      <c r="E43" s="273">
        <v>16.07</v>
      </c>
      <c r="F43" s="273">
        <v>9.59</v>
      </c>
      <c r="G43" s="273">
        <v>6.88</v>
      </c>
      <c r="H43" s="273">
        <v>1.1399999999999999</v>
      </c>
      <c r="I43" s="273">
        <v>7.04</v>
      </c>
      <c r="J43" s="273">
        <v>0</v>
      </c>
      <c r="K43" s="273">
        <v>0.09</v>
      </c>
      <c r="L43" s="274">
        <v>64.33</v>
      </c>
      <c r="M43" s="275">
        <v>53.02</v>
      </c>
    </row>
    <row r="44" spans="1:13">
      <c r="B44" s="263" t="s">
        <v>44</v>
      </c>
      <c r="C44" s="273">
        <v>0</v>
      </c>
      <c r="D44" s="273">
        <v>3.66</v>
      </c>
      <c r="E44" s="273">
        <v>0.51</v>
      </c>
      <c r="F44" s="273">
        <v>3.81</v>
      </c>
      <c r="G44" s="273">
        <v>1.1000000000000001</v>
      </c>
      <c r="H44" s="273">
        <v>0.37</v>
      </c>
      <c r="I44" s="273">
        <v>10.72</v>
      </c>
      <c r="J44" s="273">
        <v>0.1</v>
      </c>
      <c r="K44" s="273">
        <v>0.17</v>
      </c>
      <c r="L44" s="274">
        <v>20.440000000000001</v>
      </c>
      <c r="M44" s="275">
        <v>52.32</v>
      </c>
    </row>
    <row r="45" spans="1:13">
      <c r="B45" s="263" t="s">
        <v>45</v>
      </c>
      <c r="C45" s="273">
        <v>18.05</v>
      </c>
      <c r="D45" s="273">
        <v>37.01</v>
      </c>
      <c r="E45" s="273">
        <v>1.48</v>
      </c>
      <c r="F45" s="273">
        <v>28.16</v>
      </c>
      <c r="G45" s="273">
        <v>6.22</v>
      </c>
      <c r="H45" s="273">
        <v>0.78</v>
      </c>
      <c r="I45" s="273">
        <v>4.88</v>
      </c>
      <c r="J45" s="273">
        <v>5.45</v>
      </c>
      <c r="K45" s="273">
        <v>0</v>
      </c>
      <c r="L45" s="274">
        <v>102.03</v>
      </c>
      <c r="M45" s="275">
        <v>181.9</v>
      </c>
    </row>
    <row r="46" spans="1:13">
      <c r="B46" s="263" t="s">
        <v>46</v>
      </c>
      <c r="C46" s="273">
        <v>8.7100000000000009</v>
      </c>
      <c r="D46" s="273">
        <v>20.23</v>
      </c>
      <c r="E46" s="273">
        <v>4.84</v>
      </c>
      <c r="F46" s="273">
        <v>2.1800000000000002</v>
      </c>
      <c r="G46" s="273">
        <v>0.92</v>
      </c>
      <c r="H46" s="273">
        <v>0.18</v>
      </c>
      <c r="I46" s="273">
        <v>0.98</v>
      </c>
      <c r="J46" s="273">
        <v>0.54</v>
      </c>
      <c r="K46" s="273">
        <v>0</v>
      </c>
      <c r="L46" s="274">
        <v>38.58</v>
      </c>
      <c r="M46" s="275">
        <v>1086.03</v>
      </c>
    </row>
    <row r="47" spans="1:13">
      <c r="B47" s="263" t="s">
        <v>409</v>
      </c>
      <c r="C47" s="273">
        <v>0</v>
      </c>
      <c r="D47" s="273">
        <v>0</v>
      </c>
      <c r="E47" s="273">
        <v>3.24</v>
      </c>
      <c r="F47" s="273">
        <v>0.09</v>
      </c>
      <c r="G47" s="273">
        <v>0.04</v>
      </c>
      <c r="H47" s="273">
        <v>0</v>
      </c>
      <c r="I47" s="273">
        <v>0.21</v>
      </c>
      <c r="J47" s="273">
        <v>0</v>
      </c>
      <c r="K47" s="273">
        <v>0</v>
      </c>
      <c r="L47" s="274">
        <v>3.58</v>
      </c>
      <c r="M47" s="275">
        <v>1.2</v>
      </c>
    </row>
    <row r="48" spans="1:13">
      <c r="B48" s="263" t="s">
        <v>48</v>
      </c>
      <c r="C48" s="273">
        <v>0</v>
      </c>
      <c r="D48" s="273">
        <v>1.5</v>
      </c>
      <c r="E48" s="273">
        <v>3.98</v>
      </c>
      <c r="F48" s="273">
        <v>5.61</v>
      </c>
      <c r="G48" s="273">
        <v>0.86</v>
      </c>
      <c r="H48" s="273">
        <v>2.48</v>
      </c>
      <c r="I48" s="273">
        <v>3.91</v>
      </c>
      <c r="J48" s="273">
        <v>0.08</v>
      </c>
      <c r="K48" s="273">
        <v>0</v>
      </c>
      <c r="L48" s="274">
        <v>18.420000000000002</v>
      </c>
      <c r="M48" s="275">
        <v>170.02</v>
      </c>
    </row>
    <row r="49" spans="1:13">
      <c r="B49" s="263" t="s">
        <v>410</v>
      </c>
      <c r="C49" s="273">
        <v>0</v>
      </c>
      <c r="D49" s="273">
        <v>0.01</v>
      </c>
      <c r="E49" s="273">
        <v>0.24</v>
      </c>
      <c r="F49" s="273">
        <v>0.02</v>
      </c>
      <c r="G49" s="273">
        <v>0</v>
      </c>
      <c r="H49" s="273">
        <v>0</v>
      </c>
      <c r="I49" s="273">
        <v>0.04</v>
      </c>
      <c r="J49" s="273">
        <v>0</v>
      </c>
      <c r="K49" s="273">
        <v>0</v>
      </c>
      <c r="L49" s="274">
        <v>0.31</v>
      </c>
      <c r="M49" s="275">
        <v>7.14</v>
      </c>
    </row>
    <row r="50" spans="1:13">
      <c r="B50" s="263" t="s">
        <v>184</v>
      </c>
      <c r="C50" s="273">
        <v>535.61</v>
      </c>
      <c r="D50" s="273">
        <v>864.55</v>
      </c>
      <c r="E50" s="273">
        <v>3675.06</v>
      </c>
      <c r="F50" s="273">
        <v>27.58</v>
      </c>
      <c r="G50" s="273">
        <v>372.14</v>
      </c>
      <c r="H50" s="273">
        <v>1453.24</v>
      </c>
      <c r="I50" s="273">
        <v>99.86</v>
      </c>
      <c r="J50" s="273">
        <v>28.7</v>
      </c>
      <c r="K50" s="273">
        <v>4.41</v>
      </c>
      <c r="L50" s="274">
        <v>7061.15</v>
      </c>
      <c r="M50" s="275">
        <v>10034.19</v>
      </c>
    </row>
    <row r="51" spans="1:13">
      <c r="B51" s="263" t="s">
        <v>50</v>
      </c>
      <c r="C51" s="273">
        <v>6.88</v>
      </c>
      <c r="D51" s="273">
        <v>26.54</v>
      </c>
      <c r="E51" s="273">
        <v>31.55</v>
      </c>
      <c r="F51" s="273">
        <v>0.63</v>
      </c>
      <c r="G51" s="273">
        <v>0.61</v>
      </c>
      <c r="H51" s="273">
        <v>0.04</v>
      </c>
      <c r="I51" s="273">
        <v>1.39</v>
      </c>
      <c r="J51" s="273">
        <v>0.03</v>
      </c>
      <c r="K51" s="273">
        <v>0.09</v>
      </c>
      <c r="L51" s="274">
        <v>67.760000000000005</v>
      </c>
      <c r="M51" s="275">
        <v>5.95</v>
      </c>
    </row>
    <row r="52" spans="1:13">
      <c r="B52" s="263" t="s">
        <v>411</v>
      </c>
      <c r="C52" s="273">
        <v>0</v>
      </c>
      <c r="D52" s="273">
        <v>0</v>
      </c>
      <c r="E52" s="273">
        <v>35.53</v>
      </c>
      <c r="F52" s="273">
        <v>5</v>
      </c>
      <c r="G52" s="273">
        <v>0.01</v>
      </c>
      <c r="H52" s="273">
        <v>2.35</v>
      </c>
      <c r="I52" s="273">
        <v>1.23</v>
      </c>
      <c r="J52" s="273">
        <v>0</v>
      </c>
      <c r="K52" s="273">
        <v>0</v>
      </c>
      <c r="L52" s="274">
        <v>44.12</v>
      </c>
      <c r="M52" s="275">
        <v>0.11</v>
      </c>
    </row>
    <row r="53" spans="1:13">
      <c r="B53" s="263" t="s">
        <v>242</v>
      </c>
      <c r="C53" s="273">
        <v>0</v>
      </c>
      <c r="D53" s="273">
        <v>3.6</v>
      </c>
      <c r="E53" s="273">
        <v>10.32</v>
      </c>
      <c r="F53" s="273">
        <v>0.34</v>
      </c>
      <c r="G53" s="273">
        <v>0.43</v>
      </c>
      <c r="H53" s="273">
        <v>0.11</v>
      </c>
      <c r="I53" s="273">
        <v>6.34</v>
      </c>
      <c r="J53" s="273">
        <v>0.42</v>
      </c>
      <c r="K53" s="273">
        <v>0</v>
      </c>
      <c r="L53" s="274">
        <v>21.56</v>
      </c>
      <c r="M53" s="275">
        <v>2.1800000000000002</v>
      </c>
    </row>
    <row r="54" spans="1:13">
      <c r="B54" s="263" t="s">
        <v>412</v>
      </c>
      <c r="C54" s="273">
        <v>0</v>
      </c>
      <c r="D54" s="273">
        <v>4.92</v>
      </c>
      <c r="E54" s="273">
        <v>2.98</v>
      </c>
      <c r="F54" s="273">
        <v>0.31</v>
      </c>
      <c r="G54" s="273">
        <v>0</v>
      </c>
      <c r="H54" s="273">
        <v>0</v>
      </c>
      <c r="I54" s="273">
        <v>0.28999999999999998</v>
      </c>
      <c r="J54" s="273">
        <v>0</v>
      </c>
      <c r="K54" s="273">
        <v>0</v>
      </c>
      <c r="L54" s="274">
        <v>8.5</v>
      </c>
      <c r="M54" s="275">
        <v>0</v>
      </c>
    </row>
    <row r="55" spans="1:13">
      <c r="B55" s="263" t="s">
        <v>413</v>
      </c>
      <c r="C55" s="273">
        <v>44.25</v>
      </c>
      <c r="D55" s="273">
        <v>55.6</v>
      </c>
      <c r="E55" s="273">
        <v>57.98</v>
      </c>
      <c r="F55" s="273">
        <v>202.87</v>
      </c>
      <c r="G55" s="273">
        <v>22.35</v>
      </c>
      <c r="H55" s="273">
        <v>6.17</v>
      </c>
      <c r="I55" s="273">
        <v>61.15</v>
      </c>
      <c r="J55" s="273">
        <v>8.93</v>
      </c>
      <c r="K55" s="273">
        <v>1.76</v>
      </c>
      <c r="L55" s="274">
        <v>461.06</v>
      </c>
      <c r="M55" s="275">
        <v>385.19</v>
      </c>
    </row>
    <row r="56" spans="1:13">
      <c r="B56" s="285" t="s">
        <v>28</v>
      </c>
      <c r="C56" s="286">
        <v>616.23</v>
      </c>
      <c r="D56" s="286">
        <v>1038.4100000000001</v>
      </c>
      <c r="E56" s="286">
        <v>3843.78</v>
      </c>
      <c r="F56" s="286">
        <v>286.19</v>
      </c>
      <c r="G56" s="286">
        <v>411.56</v>
      </c>
      <c r="H56" s="286">
        <v>1466.86</v>
      </c>
      <c r="I56" s="286">
        <v>198.04</v>
      </c>
      <c r="J56" s="286">
        <v>44.25</v>
      </c>
      <c r="K56" s="286">
        <v>6.52</v>
      </c>
      <c r="L56" s="279">
        <v>7911.84</v>
      </c>
      <c r="M56" s="280">
        <v>11979.25</v>
      </c>
    </row>
    <row r="57" spans="1:13">
      <c r="B57" s="263" t="s">
        <v>414</v>
      </c>
      <c r="C57" s="273"/>
      <c r="D57" s="273"/>
      <c r="E57" s="273"/>
      <c r="F57" s="273"/>
      <c r="G57" s="273"/>
      <c r="H57" s="273"/>
      <c r="I57" s="273"/>
      <c r="J57" s="273"/>
      <c r="K57" s="273"/>
      <c r="L57" s="281"/>
      <c r="M57" s="282"/>
    </row>
    <row r="58" spans="1:13" ht="13.2">
      <c r="B58" t="s">
        <v>394</v>
      </c>
      <c r="C58" s="273"/>
      <c r="D58" s="273"/>
      <c r="E58" s="273"/>
      <c r="F58" s="273"/>
      <c r="G58" s="273"/>
      <c r="H58" s="273"/>
      <c r="I58" s="273"/>
      <c r="J58" s="273"/>
      <c r="K58" s="273"/>
      <c r="L58" s="281"/>
      <c r="M58" s="282"/>
    </row>
    <row r="59" spans="1:13" ht="15.6" customHeight="1">
      <c r="A59" s="151" t="s">
        <v>428</v>
      </c>
      <c r="B59" s="151" t="s">
        <v>420</v>
      </c>
    </row>
    <row r="60" spans="1:13">
      <c r="B60" s="263" t="s">
        <v>425</v>
      </c>
    </row>
    <row r="61" spans="1:13" ht="20.399999999999999">
      <c r="B61" s="284" t="s">
        <v>42</v>
      </c>
      <c r="C61" s="269" t="s">
        <v>384</v>
      </c>
      <c r="D61" s="269" t="s">
        <v>385</v>
      </c>
      <c r="E61" s="269" t="s">
        <v>386</v>
      </c>
      <c r="F61" s="269" t="s">
        <v>387</v>
      </c>
      <c r="G61" s="269" t="s">
        <v>388</v>
      </c>
      <c r="H61" s="269" t="s">
        <v>389</v>
      </c>
      <c r="I61" s="269" t="s">
        <v>390</v>
      </c>
      <c r="J61" s="269" t="s">
        <v>391</v>
      </c>
      <c r="K61" s="269" t="s">
        <v>392</v>
      </c>
      <c r="L61" s="270" t="s">
        <v>28</v>
      </c>
      <c r="M61" s="271" t="s">
        <v>393</v>
      </c>
    </row>
    <row r="62" spans="1:13">
      <c r="B62" s="263" t="s">
        <v>43</v>
      </c>
      <c r="C62" s="273">
        <v>0.04</v>
      </c>
      <c r="D62" s="273">
        <v>22.59</v>
      </c>
      <c r="E62" s="273">
        <v>25.64</v>
      </c>
      <c r="F62" s="273">
        <v>9.9</v>
      </c>
      <c r="G62" s="273">
        <v>5.24</v>
      </c>
      <c r="H62" s="273">
        <v>6.49</v>
      </c>
      <c r="I62" s="273">
        <v>4.8099999999999996</v>
      </c>
      <c r="J62" s="273">
        <v>0</v>
      </c>
      <c r="K62" s="273">
        <v>0.14000000000000001</v>
      </c>
      <c r="L62" s="274">
        <v>74.849999999999994</v>
      </c>
      <c r="M62" s="275">
        <v>46.23</v>
      </c>
    </row>
    <row r="63" spans="1:13">
      <c r="B63" s="263" t="s">
        <v>44</v>
      </c>
      <c r="C63" s="273">
        <v>0</v>
      </c>
      <c r="D63" s="273">
        <v>54.03</v>
      </c>
      <c r="E63" s="273">
        <v>5.68</v>
      </c>
      <c r="F63" s="273">
        <v>6</v>
      </c>
      <c r="G63" s="273">
        <v>0.34</v>
      </c>
      <c r="H63" s="273">
        <v>0.66</v>
      </c>
      <c r="I63" s="273">
        <v>15.54</v>
      </c>
      <c r="J63" s="273">
        <v>0.08</v>
      </c>
      <c r="K63" s="273">
        <v>0.35</v>
      </c>
      <c r="L63" s="274">
        <v>82.68</v>
      </c>
      <c r="M63" s="275">
        <v>135.91999999999999</v>
      </c>
    </row>
    <row r="64" spans="1:13">
      <c r="B64" s="263" t="s">
        <v>45</v>
      </c>
      <c r="C64" s="273">
        <v>13.37</v>
      </c>
      <c r="D64" s="273">
        <v>74.180000000000007</v>
      </c>
      <c r="E64" s="273">
        <v>22.42</v>
      </c>
      <c r="F64" s="273">
        <v>29.71</v>
      </c>
      <c r="G64" s="273">
        <v>8.41</v>
      </c>
      <c r="H64" s="273">
        <v>2.87</v>
      </c>
      <c r="I64" s="273">
        <v>14.13</v>
      </c>
      <c r="J64" s="273">
        <v>0.79</v>
      </c>
      <c r="K64" s="273">
        <v>0</v>
      </c>
      <c r="L64" s="274">
        <v>165.88</v>
      </c>
      <c r="M64" s="275">
        <v>219.92</v>
      </c>
    </row>
    <row r="65" spans="1:13">
      <c r="B65" s="263" t="s">
        <v>46</v>
      </c>
      <c r="C65" s="273">
        <v>3.32</v>
      </c>
      <c r="D65" s="273">
        <v>275.52</v>
      </c>
      <c r="E65" s="273">
        <v>51.26</v>
      </c>
      <c r="F65" s="273">
        <v>1.96</v>
      </c>
      <c r="G65" s="273">
        <v>1.85</v>
      </c>
      <c r="H65" s="273">
        <v>0.76</v>
      </c>
      <c r="I65" s="273">
        <v>3.54</v>
      </c>
      <c r="J65" s="273">
        <v>0.2</v>
      </c>
      <c r="K65" s="273">
        <v>0</v>
      </c>
      <c r="L65" s="274">
        <v>338.41</v>
      </c>
      <c r="M65" s="275">
        <v>1054.26</v>
      </c>
    </row>
    <row r="66" spans="1:13">
      <c r="B66" s="263" t="s">
        <v>409</v>
      </c>
      <c r="C66" s="273">
        <v>0</v>
      </c>
      <c r="D66" s="273">
        <v>0.03</v>
      </c>
      <c r="E66" s="273">
        <v>34.130000000000003</v>
      </c>
      <c r="F66" s="273">
        <v>0.27</v>
      </c>
      <c r="G66" s="273">
        <v>7.0000000000000007E-2</v>
      </c>
      <c r="H66" s="273">
        <v>0</v>
      </c>
      <c r="I66" s="273">
        <v>1.02</v>
      </c>
      <c r="J66" s="273">
        <v>0</v>
      </c>
      <c r="K66" s="273">
        <v>0</v>
      </c>
      <c r="L66" s="274">
        <v>35.520000000000003</v>
      </c>
      <c r="M66" s="275">
        <v>1.41</v>
      </c>
    </row>
    <row r="67" spans="1:13">
      <c r="B67" s="263" t="s">
        <v>48</v>
      </c>
      <c r="C67" s="273">
        <v>0.03</v>
      </c>
      <c r="D67" s="273">
        <v>36.18</v>
      </c>
      <c r="E67" s="273">
        <v>3.95</v>
      </c>
      <c r="F67" s="273">
        <v>9.1999999999999993</v>
      </c>
      <c r="G67" s="273">
        <v>0.55000000000000004</v>
      </c>
      <c r="H67" s="273">
        <v>0.22</v>
      </c>
      <c r="I67" s="273">
        <v>6.27</v>
      </c>
      <c r="J67" s="273">
        <v>0.05</v>
      </c>
      <c r="K67" s="273">
        <v>0</v>
      </c>
      <c r="L67" s="274">
        <v>56.45</v>
      </c>
      <c r="M67" s="275">
        <v>260.06</v>
      </c>
    </row>
    <row r="68" spans="1:13">
      <c r="B68" s="263" t="s">
        <v>410</v>
      </c>
      <c r="C68" s="273">
        <v>0</v>
      </c>
      <c r="D68" s="273">
        <v>0.56000000000000005</v>
      </c>
      <c r="E68" s="273">
        <v>2.04</v>
      </c>
      <c r="F68" s="273">
        <v>0.27</v>
      </c>
      <c r="G68" s="273">
        <v>0.05</v>
      </c>
      <c r="H68" s="273">
        <v>0</v>
      </c>
      <c r="I68" s="273">
        <v>0.24</v>
      </c>
      <c r="J68" s="273">
        <v>0</v>
      </c>
      <c r="K68" s="273">
        <v>0</v>
      </c>
      <c r="L68" s="274">
        <v>3.16</v>
      </c>
      <c r="M68" s="275">
        <v>0.06</v>
      </c>
    </row>
    <row r="69" spans="1:13">
      <c r="B69" s="263" t="s">
        <v>184</v>
      </c>
      <c r="C69" s="273">
        <v>499.37</v>
      </c>
      <c r="D69" s="273">
        <v>3256.09</v>
      </c>
      <c r="E69" s="273">
        <v>5412.44</v>
      </c>
      <c r="F69" s="273">
        <v>33.15</v>
      </c>
      <c r="G69" s="273">
        <v>610.78</v>
      </c>
      <c r="H69" s="273">
        <v>1813.43</v>
      </c>
      <c r="I69" s="273">
        <v>147.44</v>
      </c>
      <c r="J69" s="273">
        <v>40.26</v>
      </c>
      <c r="K69" s="273">
        <v>6.88</v>
      </c>
      <c r="L69" s="274">
        <v>11819.84</v>
      </c>
      <c r="M69" s="275">
        <v>13844.46</v>
      </c>
    </row>
    <row r="70" spans="1:13">
      <c r="B70" s="263" t="s">
        <v>50</v>
      </c>
      <c r="C70" s="273">
        <v>6.43</v>
      </c>
      <c r="D70" s="273">
        <v>50.06</v>
      </c>
      <c r="E70" s="273">
        <v>33.630000000000003</v>
      </c>
      <c r="F70" s="273">
        <v>0.19</v>
      </c>
      <c r="G70" s="273">
        <v>0.48</v>
      </c>
      <c r="H70" s="273">
        <v>0.26</v>
      </c>
      <c r="I70" s="273">
        <v>1.06</v>
      </c>
      <c r="J70" s="273">
        <v>0.17</v>
      </c>
      <c r="K70" s="273">
        <v>7.0000000000000007E-2</v>
      </c>
      <c r="L70" s="274">
        <v>92.35</v>
      </c>
      <c r="M70" s="275">
        <v>4.53</v>
      </c>
    </row>
    <row r="71" spans="1:13">
      <c r="B71" s="263" t="s">
        <v>411</v>
      </c>
      <c r="C71" s="273">
        <v>0</v>
      </c>
      <c r="D71" s="273">
        <v>0.06</v>
      </c>
      <c r="E71" s="273">
        <v>36.6</v>
      </c>
      <c r="F71" s="273">
        <v>1.43</v>
      </c>
      <c r="G71" s="273">
        <v>0.02</v>
      </c>
      <c r="H71" s="273">
        <v>0.02</v>
      </c>
      <c r="I71" s="273">
        <v>0.22</v>
      </c>
      <c r="J71" s="273">
        <v>0</v>
      </c>
      <c r="K71" s="273">
        <v>0</v>
      </c>
      <c r="L71" s="274">
        <v>38.35</v>
      </c>
      <c r="M71" s="275">
        <v>1.17</v>
      </c>
    </row>
    <row r="72" spans="1:13">
      <c r="B72" s="263" t="s">
        <v>242</v>
      </c>
      <c r="C72" s="273">
        <v>0</v>
      </c>
      <c r="D72" s="273">
        <v>8.56</v>
      </c>
      <c r="E72" s="273">
        <v>15.58</v>
      </c>
      <c r="F72" s="273">
        <v>0.94</v>
      </c>
      <c r="G72" s="273">
        <v>0.49</v>
      </c>
      <c r="H72" s="273">
        <v>0.24</v>
      </c>
      <c r="I72" s="273">
        <v>9.44</v>
      </c>
      <c r="J72" s="273">
        <v>0.28000000000000003</v>
      </c>
      <c r="K72" s="273">
        <v>0</v>
      </c>
      <c r="L72" s="274">
        <v>35.53</v>
      </c>
      <c r="M72" s="275">
        <v>101.96</v>
      </c>
    </row>
    <row r="73" spans="1:13">
      <c r="B73" s="263" t="s">
        <v>412</v>
      </c>
      <c r="C73" s="273">
        <v>0</v>
      </c>
      <c r="D73" s="273">
        <v>6.27</v>
      </c>
      <c r="E73" s="273">
        <v>2.35</v>
      </c>
      <c r="F73" s="273">
        <v>0.09</v>
      </c>
      <c r="G73" s="273">
        <v>0.28000000000000003</v>
      </c>
      <c r="H73" s="273">
        <v>0.02</v>
      </c>
      <c r="I73" s="273">
        <v>0.61</v>
      </c>
      <c r="J73" s="273">
        <v>0</v>
      </c>
      <c r="K73" s="273">
        <v>0</v>
      </c>
      <c r="L73" s="274">
        <v>9.6199999999999992</v>
      </c>
      <c r="M73" s="275">
        <v>0.04</v>
      </c>
    </row>
    <row r="74" spans="1:13">
      <c r="B74" s="263" t="s">
        <v>413</v>
      </c>
      <c r="C74" s="273">
        <v>17.7</v>
      </c>
      <c r="D74" s="273">
        <v>322.42</v>
      </c>
      <c r="E74" s="273">
        <v>88.03</v>
      </c>
      <c r="F74" s="273">
        <v>294.69</v>
      </c>
      <c r="G74" s="273">
        <v>24.38</v>
      </c>
      <c r="H74" s="273">
        <v>11.43</v>
      </c>
      <c r="I74" s="273">
        <v>59.48</v>
      </c>
      <c r="J74" s="273">
        <v>10.06</v>
      </c>
      <c r="K74" s="273">
        <v>2.2000000000000002</v>
      </c>
      <c r="L74" s="274">
        <v>830.39</v>
      </c>
      <c r="M74" s="275">
        <v>685.3</v>
      </c>
    </row>
    <row r="75" spans="1:13">
      <c r="B75" s="285" t="s">
        <v>28</v>
      </c>
      <c r="C75" s="286">
        <v>540.26</v>
      </c>
      <c r="D75" s="286">
        <v>4106.55</v>
      </c>
      <c r="E75" s="286">
        <v>5733.75</v>
      </c>
      <c r="F75" s="286">
        <v>387.8</v>
      </c>
      <c r="G75" s="286">
        <v>652.94000000000005</v>
      </c>
      <c r="H75" s="286">
        <v>1836.4</v>
      </c>
      <c r="I75" s="286">
        <v>263.8</v>
      </c>
      <c r="J75" s="286">
        <v>51.89</v>
      </c>
      <c r="K75" s="286">
        <v>9.64</v>
      </c>
      <c r="L75" s="279">
        <v>13583.03</v>
      </c>
      <c r="M75" s="280">
        <v>16355.32</v>
      </c>
    </row>
    <row r="76" spans="1:13" ht="13.95" customHeight="1">
      <c r="B76" s="263" t="s">
        <v>414</v>
      </c>
      <c r="C76" s="273"/>
      <c r="D76" s="273"/>
      <c r="E76" s="273"/>
      <c r="F76" s="273"/>
      <c r="G76" s="273"/>
      <c r="H76" s="273"/>
      <c r="I76" s="273"/>
      <c r="J76" s="273"/>
      <c r="K76" s="273"/>
      <c r="L76" s="281"/>
      <c r="M76" s="282"/>
    </row>
    <row r="77" spans="1:13" ht="12.6" customHeight="1">
      <c r="B77" t="s">
        <v>394</v>
      </c>
      <c r="C77" s="273"/>
      <c r="D77" s="273"/>
      <c r="E77" s="273"/>
      <c r="F77" s="273"/>
      <c r="G77" s="273"/>
      <c r="H77" s="273"/>
      <c r="I77" s="273"/>
      <c r="J77" s="273"/>
      <c r="K77" s="273"/>
      <c r="L77" s="281"/>
      <c r="M77" s="282"/>
    </row>
    <row r="78" spans="1:13" ht="18" customHeight="1">
      <c r="A78" s="151" t="s">
        <v>429</v>
      </c>
      <c r="B78" s="151" t="s">
        <v>423</v>
      </c>
    </row>
    <row r="79" spans="1:13" ht="12.6" customHeight="1">
      <c r="B79" s="263" t="s">
        <v>425</v>
      </c>
    </row>
    <row r="80" spans="1:13" ht="28.2" customHeight="1">
      <c r="B80" s="284" t="s">
        <v>42</v>
      </c>
      <c r="C80" s="269" t="s">
        <v>384</v>
      </c>
      <c r="D80" s="269" t="s">
        <v>385</v>
      </c>
      <c r="E80" s="269" t="s">
        <v>386</v>
      </c>
      <c r="F80" s="269" t="s">
        <v>387</v>
      </c>
      <c r="G80" s="269" t="s">
        <v>388</v>
      </c>
      <c r="H80" s="269" t="s">
        <v>389</v>
      </c>
      <c r="I80" s="269" t="s">
        <v>390</v>
      </c>
      <c r="J80" s="269" t="s">
        <v>391</v>
      </c>
      <c r="K80" s="269" t="s">
        <v>392</v>
      </c>
      <c r="L80" s="270" t="s">
        <v>28</v>
      </c>
      <c r="M80" s="271" t="s">
        <v>393</v>
      </c>
    </row>
    <row r="81" spans="2:13">
      <c r="B81" s="263" t="s">
        <v>43</v>
      </c>
      <c r="C81" s="273">
        <v>0.94</v>
      </c>
      <c r="D81" s="273">
        <v>2.94</v>
      </c>
      <c r="E81" s="273">
        <v>26.77</v>
      </c>
      <c r="F81" s="273">
        <v>43.85</v>
      </c>
      <c r="G81" s="273">
        <v>6.38</v>
      </c>
      <c r="H81" s="273">
        <v>13.62</v>
      </c>
      <c r="I81" s="273">
        <v>7.63</v>
      </c>
      <c r="J81" s="273">
        <v>3.51</v>
      </c>
      <c r="K81" s="273">
        <v>0.09</v>
      </c>
      <c r="L81" s="274">
        <v>105.73</v>
      </c>
      <c r="M81" s="275">
        <v>33.9</v>
      </c>
    </row>
    <row r="82" spans="2:13">
      <c r="B82" s="263" t="s">
        <v>44</v>
      </c>
      <c r="C82" s="273">
        <v>0.13</v>
      </c>
      <c r="D82" s="273">
        <v>69.91</v>
      </c>
      <c r="E82" s="273">
        <v>1.24</v>
      </c>
      <c r="F82" s="273">
        <v>7.09</v>
      </c>
      <c r="G82" s="273">
        <v>0.96</v>
      </c>
      <c r="H82" s="273">
        <v>0.39</v>
      </c>
      <c r="I82" s="273">
        <v>22.19</v>
      </c>
      <c r="J82" s="273">
        <v>0.28000000000000003</v>
      </c>
      <c r="K82" s="273">
        <v>0.43</v>
      </c>
      <c r="L82" s="274">
        <v>102.62</v>
      </c>
      <c r="M82" s="275">
        <v>113.66</v>
      </c>
    </row>
    <row r="83" spans="2:13">
      <c r="B83" s="263" t="s">
        <v>45</v>
      </c>
      <c r="C83" s="273">
        <v>21.6</v>
      </c>
      <c r="D83" s="273">
        <v>55.84</v>
      </c>
      <c r="E83" s="273">
        <v>8.4</v>
      </c>
      <c r="F83" s="273">
        <v>36.18</v>
      </c>
      <c r="G83" s="273">
        <v>8.42</v>
      </c>
      <c r="H83" s="273">
        <v>2.4700000000000002</v>
      </c>
      <c r="I83" s="273">
        <v>18.010000000000002</v>
      </c>
      <c r="J83" s="273">
        <v>0.34</v>
      </c>
      <c r="K83" s="273">
        <v>0</v>
      </c>
      <c r="L83" s="274">
        <v>151.26</v>
      </c>
      <c r="M83" s="275">
        <v>96.52</v>
      </c>
    </row>
    <row r="84" spans="2:13">
      <c r="B84" s="263" t="s">
        <v>46</v>
      </c>
      <c r="C84" s="273">
        <v>3.56</v>
      </c>
      <c r="D84" s="273">
        <v>302.32</v>
      </c>
      <c r="E84" s="273">
        <v>52.03</v>
      </c>
      <c r="F84" s="273">
        <v>3.82</v>
      </c>
      <c r="G84" s="273">
        <v>5.51</v>
      </c>
      <c r="H84" s="273">
        <v>10.38</v>
      </c>
      <c r="I84" s="273">
        <v>2.0299999999999998</v>
      </c>
      <c r="J84" s="273">
        <v>0.08</v>
      </c>
      <c r="K84" s="273">
        <v>0</v>
      </c>
      <c r="L84" s="274">
        <v>379.73</v>
      </c>
      <c r="M84" s="275">
        <v>893.23</v>
      </c>
    </row>
    <row r="85" spans="2:13">
      <c r="B85" s="263" t="s">
        <v>409</v>
      </c>
      <c r="C85" s="273"/>
      <c r="D85" s="273">
        <v>0.17</v>
      </c>
      <c r="E85" s="273">
        <v>4.6399999999999997</v>
      </c>
      <c r="F85" s="273">
        <v>0.98</v>
      </c>
      <c r="G85" s="273">
        <v>1.1000000000000001</v>
      </c>
      <c r="H85" s="273">
        <v>0.05</v>
      </c>
      <c r="I85" s="273">
        <v>0.72</v>
      </c>
      <c r="J85" s="273">
        <v>0.01</v>
      </c>
      <c r="K85" s="273">
        <v>0</v>
      </c>
      <c r="L85" s="274">
        <v>7.67</v>
      </c>
      <c r="M85" s="275">
        <v>3.85</v>
      </c>
    </row>
    <row r="86" spans="2:13">
      <c r="B86" s="263" t="s">
        <v>48</v>
      </c>
      <c r="C86" s="273">
        <v>0.05</v>
      </c>
      <c r="D86" s="273">
        <v>31.28</v>
      </c>
      <c r="E86" s="273">
        <v>2.5499999999999998</v>
      </c>
      <c r="F86" s="273">
        <v>10.65</v>
      </c>
      <c r="G86" s="273">
        <v>0.92</v>
      </c>
      <c r="H86" s="273">
        <v>0.36</v>
      </c>
      <c r="I86" s="273">
        <v>11.79</v>
      </c>
      <c r="J86" s="273">
        <v>0.04</v>
      </c>
      <c r="K86" s="273">
        <v>0</v>
      </c>
      <c r="L86" s="274">
        <v>57.64</v>
      </c>
      <c r="M86" s="275">
        <v>366.33</v>
      </c>
    </row>
    <row r="87" spans="2:13">
      <c r="B87" s="263" t="s">
        <v>410</v>
      </c>
      <c r="C87" s="273"/>
      <c r="D87" s="273">
        <v>0.48</v>
      </c>
      <c r="E87" s="273">
        <v>7.23</v>
      </c>
      <c r="F87" s="273">
        <v>0.16</v>
      </c>
      <c r="G87" s="273">
        <v>0</v>
      </c>
      <c r="H87" s="273">
        <v>0.13</v>
      </c>
      <c r="I87" s="273">
        <v>0.09</v>
      </c>
      <c r="J87" s="273">
        <v>7.0000000000000007E-2</v>
      </c>
      <c r="K87" s="273">
        <v>0</v>
      </c>
      <c r="L87" s="274">
        <v>8.16</v>
      </c>
      <c r="M87" s="275">
        <v>0.16</v>
      </c>
    </row>
    <row r="88" spans="2:13">
      <c r="B88" s="263" t="s">
        <v>184</v>
      </c>
      <c r="C88" s="273">
        <v>584.72</v>
      </c>
      <c r="D88" s="273">
        <v>4725.03</v>
      </c>
      <c r="E88" s="273">
        <v>6300.72</v>
      </c>
      <c r="F88" s="273">
        <v>25.68</v>
      </c>
      <c r="G88" s="273">
        <v>768.82</v>
      </c>
      <c r="H88" s="273">
        <v>2736.61</v>
      </c>
      <c r="I88" s="273">
        <v>204.07</v>
      </c>
      <c r="J88" s="273">
        <v>36.299999999999997</v>
      </c>
      <c r="K88" s="273">
        <v>7.73</v>
      </c>
      <c r="L88" s="274">
        <v>15389.68</v>
      </c>
      <c r="M88" s="275">
        <v>15340.28</v>
      </c>
    </row>
    <row r="89" spans="2:13">
      <c r="B89" s="263" t="s">
        <v>50</v>
      </c>
      <c r="C89" s="273">
        <v>2.35</v>
      </c>
      <c r="D89" s="273">
        <v>23.34</v>
      </c>
      <c r="E89" s="273">
        <v>32.67</v>
      </c>
      <c r="F89" s="273">
        <v>0.49</v>
      </c>
      <c r="G89" s="273">
        <v>0.39</v>
      </c>
      <c r="H89" s="273">
        <v>0.44</v>
      </c>
      <c r="I89" s="273">
        <v>2.88</v>
      </c>
      <c r="J89" s="273">
        <v>0.04</v>
      </c>
      <c r="K89" s="273">
        <v>7.0000000000000007E-2</v>
      </c>
      <c r="L89" s="274">
        <v>62.67</v>
      </c>
      <c r="M89" s="275">
        <v>4.3899999999999997</v>
      </c>
    </row>
    <row r="90" spans="2:13">
      <c r="B90" s="263" t="s">
        <v>411</v>
      </c>
      <c r="C90" s="273"/>
      <c r="D90" s="273">
        <v>16.420000000000002</v>
      </c>
      <c r="E90" s="273">
        <v>25.53</v>
      </c>
      <c r="F90" s="273">
        <v>0.71</v>
      </c>
      <c r="G90" s="273">
        <v>0.01</v>
      </c>
      <c r="H90" s="273">
        <v>0.01</v>
      </c>
      <c r="I90" s="273">
        <v>0.89</v>
      </c>
      <c r="J90" s="273">
        <v>0</v>
      </c>
      <c r="K90" s="273">
        <v>0</v>
      </c>
      <c r="L90" s="274">
        <v>43.57</v>
      </c>
      <c r="M90" s="275">
        <v>0.01</v>
      </c>
    </row>
    <row r="91" spans="2:13">
      <c r="B91" s="263" t="s">
        <v>242</v>
      </c>
      <c r="C91" s="273">
        <v>0</v>
      </c>
      <c r="D91" s="273">
        <v>5.44</v>
      </c>
      <c r="E91" s="273">
        <v>58.75</v>
      </c>
      <c r="F91" s="273">
        <v>0.59</v>
      </c>
      <c r="G91" s="273">
        <v>0.61</v>
      </c>
      <c r="H91" s="273">
        <v>0.14000000000000001</v>
      </c>
      <c r="I91" s="273">
        <v>8.67</v>
      </c>
      <c r="J91" s="273">
        <v>0.16</v>
      </c>
      <c r="K91" s="273">
        <v>0</v>
      </c>
      <c r="L91" s="274">
        <v>74.36</v>
      </c>
      <c r="M91" s="275">
        <v>9.4600000000000009</v>
      </c>
    </row>
    <row r="92" spans="2:13">
      <c r="B92" s="263" t="s">
        <v>412</v>
      </c>
      <c r="C92" s="273"/>
      <c r="D92" s="273">
        <v>4.6399999999999997</v>
      </c>
      <c r="E92" s="273">
        <v>2.5099999999999998</v>
      </c>
      <c r="F92" s="273">
        <v>0.78</v>
      </c>
      <c r="G92" s="273">
        <v>0.2</v>
      </c>
      <c r="H92" s="273">
        <v>0.02</v>
      </c>
      <c r="I92" s="273">
        <v>0.57999999999999996</v>
      </c>
      <c r="J92" s="273">
        <v>0</v>
      </c>
      <c r="K92" s="273">
        <v>0</v>
      </c>
      <c r="L92" s="274">
        <v>8.73</v>
      </c>
      <c r="M92" s="275">
        <v>0.17</v>
      </c>
    </row>
    <row r="93" spans="2:13">
      <c r="B93" s="263" t="s">
        <v>413</v>
      </c>
      <c r="C93" s="273">
        <v>5.89</v>
      </c>
      <c r="D93" s="273">
        <v>679.17</v>
      </c>
      <c r="E93" s="273">
        <v>138.33000000000001</v>
      </c>
      <c r="F93" s="273">
        <v>348.04</v>
      </c>
      <c r="G93" s="273">
        <v>26.71</v>
      </c>
      <c r="H93" s="273">
        <v>14.54</v>
      </c>
      <c r="I93" s="273">
        <v>77.290000000000006</v>
      </c>
      <c r="J93" s="273">
        <v>6.68</v>
      </c>
      <c r="K93" s="273">
        <v>2.62</v>
      </c>
      <c r="L93" s="274">
        <v>1299.27</v>
      </c>
      <c r="M93" s="275">
        <v>705.87</v>
      </c>
    </row>
    <row r="94" spans="2:13">
      <c r="B94" s="285" t="s">
        <v>28</v>
      </c>
      <c r="C94" s="286">
        <v>619.24</v>
      </c>
      <c r="D94" s="286">
        <v>5916.98</v>
      </c>
      <c r="E94" s="286">
        <v>6661.37</v>
      </c>
      <c r="F94" s="286">
        <v>479.02</v>
      </c>
      <c r="G94" s="286">
        <v>820.03</v>
      </c>
      <c r="H94" s="286">
        <v>2779.16</v>
      </c>
      <c r="I94" s="286">
        <v>356.84</v>
      </c>
      <c r="J94" s="286">
        <v>47.51</v>
      </c>
      <c r="K94" s="286">
        <v>10.94</v>
      </c>
      <c r="L94" s="279">
        <v>17691.09</v>
      </c>
      <c r="M94" s="280">
        <v>17567.830000000002</v>
      </c>
    </row>
    <row r="95" spans="2:13">
      <c r="B95" s="263" t="s">
        <v>414</v>
      </c>
    </row>
    <row r="96" spans="2:13" ht="13.2">
      <c r="B96" t="s">
        <v>394</v>
      </c>
    </row>
  </sheetData>
  <printOptions horizontalCentered="1" verticalCentered="1"/>
  <pageMargins left="0.75" right="0.47244094488188981" top="0.55118110236220474" bottom="0.55118110236220474" header="0.51181102362204722" footer="0.31496062992125984"/>
  <pageSetup scale="80" orientation="landscape" r:id="rId1"/>
  <headerFooter alignWithMargins="0">
    <oddFooter>&amp;R&amp;P</oddFooter>
  </headerFooter>
  <rowBreaks count="1" manualBreakCount="1">
    <brk id="57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showGridLines="0" topLeftCell="A73" zoomScale="75" workbookViewId="0">
      <selection activeCell="AH1" sqref="A1:IV65536"/>
    </sheetView>
  </sheetViews>
  <sheetFormatPr baseColWidth="10" defaultColWidth="11.44140625" defaultRowHeight="10.199999999999999"/>
  <cols>
    <col min="1" max="1" width="5.88671875" style="263" customWidth="1"/>
    <col min="2" max="2" width="11.44140625" style="263"/>
    <col min="3" max="3" width="14.44140625" style="264" customWidth="1"/>
    <col min="4" max="4" width="17.33203125" style="264" customWidth="1"/>
    <col min="5" max="5" width="11.44140625" style="264"/>
    <col min="6" max="6" width="14.33203125" style="264" customWidth="1"/>
    <col min="7" max="7" width="12" style="264" customWidth="1"/>
    <col min="8" max="8" width="11.44140625" style="264"/>
    <col min="9" max="9" width="9.6640625" style="264" customWidth="1"/>
    <col min="10" max="10" width="11.44140625" style="264"/>
    <col min="11" max="11" width="10.44140625" style="264" customWidth="1"/>
    <col min="12" max="12" width="8.33203125" style="264" customWidth="1"/>
    <col min="13" max="13" width="13.6640625" style="264" customWidth="1"/>
    <col min="14" max="16384" width="11.44140625" style="263"/>
  </cols>
  <sheetData>
    <row r="1" spans="1:14" ht="13.2"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4" ht="14.4" customHeight="1">
      <c r="A2" s="151" t="s">
        <v>430</v>
      </c>
      <c r="B2" s="151" t="s">
        <v>407</v>
      </c>
    </row>
    <row r="3" spans="1:14">
      <c r="B3" s="263" t="s">
        <v>431</v>
      </c>
    </row>
    <row r="4" spans="1:14" s="151" customFormat="1" ht="20.399999999999999">
      <c r="B4" s="287" t="s">
        <v>42</v>
      </c>
      <c r="C4" s="270" t="s">
        <v>384</v>
      </c>
      <c r="D4" s="270" t="s">
        <v>385</v>
      </c>
      <c r="E4" s="270" t="s">
        <v>386</v>
      </c>
      <c r="F4" s="270" t="s">
        <v>387</v>
      </c>
      <c r="G4" s="270" t="s">
        <v>388</v>
      </c>
      <c r="H4" s="270" t="s">
        <v>389</v>
      </c>
      <c r="I4" s="270" t="s">
        <v>390</v>
      </c>
      <c r="J4" s="270" t="s">
        <v>391</v>
      </c>
      <c r="K4" s="270" t="s">
        <v>392</v>
      </c>
      <c r="L4" s="270" t="s">
        <v>28</v>
      </c>
      <c r="M4" s="271" t="s">
        <v>393</v>
      </c>
    </row>
    <row r="5" spans="1:14">
      <c r="B5" s="263" t="s">
        <v>43</v>
      </c>
      <c r="C5" s="288">
        <v>8.36</v>
      </c>
      <c r="D5" s="288">
        <v>-2.0099999999999998</v>
      </c>
      <c r="E5" s="288">
        <v>-39.909999999999997</v>
      </c>
      <c r="F5" s="288">
        <v>-24.95</v>
      </c>
      <c r="G5" s="288">
        <v>-42.76</v>
      </c>
      <c r="H5" s="288">
        <v>-43.16</v>
      </c>
      <c r="I5" s="288">
        <v>-31.28</v>
      </c>
      <c r="J5" s="288">
        <v>-30.82</v>
      </c>
      <c r="K5" s="288">
        <v>-0.03</v>
      </c>
      <c r="L5" s="289">
        <v>-206.56</v>
      </c>
      <c r="M5" s="290">
        <v>-89.29</v>
      </c>
      <c r="N5" s="291"/>
    </row>
    <row r="6" spans="1:14">
      <c r="B6" s="263" t="s">
        <v>44</v>
      </c>
      <c r="C6" s="288">
        <v>-0.2</v>
      </c>
      <c r="D6" s="288">
        <v>0.5</v>
      </c>
      <c r="E6" s="288">
        <v>0.47</v>
      </c>
      <c r="F6" s="288">
        <v>2.17</v>
      </c>
      <c r="G6" s="288">
        <v>-0.12</v>
      </c>
      <c r="H6" s="288">
        <v>0.67</v>
      </c>
      <c r="I6" s="288">
        <v>5.88</v>
      </c>
      <c r="J6" s="288">
        <v>-0.27</v>
      </c>
      <c r="K6" s="288">
        <v>0.16</v>
      </c>
      <c r="L6" s="289">
        <v>9.26</v>
      </c>
      <c r="M6" s="290">
        <v>17.96</v>
      </c>
      <c r="N6" s="291"/>
    </row>
    <row r="7" spans="1:14">
      <c r="B7" s="263" t="s">
        <v>45</v>
      </c>
      <c r="C7" s="288">
        <v>0</v>
      </c>
      <c r="D7" s="288">
        <v>4.79</v>
      </c>
      <c r="E7" s="288">
        <v>-0.95</v>
      </c>
      <c r="F7" s="288">
        <v>3.5</v>
      </c>
      <c r="G7" s="288">
        <v>-3.62</v>
      </c>
      <c r="H7" s="288">
        <v>-2.04</v>
      </c>
      <c r="I7" s="288">
        <v>0.39</v>
      </c>
      <c r="J7" s="288">
        <v>-2.72</v>
      </c>
      <c r="K7" s="288">
        <v>0</v>
      </c>
      <c r="L7" s="289">
        <v>-0.65000000000000213</v>
      </c>
      <c r="M7" s="290">
        <v>-164.05</v>
      </c>
      <c r="N7" s="291"/>
    </row>
    <row r="8" spans="1:14">
      <c r="B8" s="263" t="s">
        <v>46</v>
      </c>
      <c r="C8" s="288">
        <v>-19.510000000000002</v>
      </c>
      <c r="D8" s="288">
        <v>8.34</v>
      </c>
      <c r="E8" s="288">
        <v>-68.760000000000005</v>
      </c>
      <c r="F8" s="288">
        <v>-1.42</v>
      </c>
      <c r="G8" s="288">
        <v>-8.7899999999999991</v>
      </c>
      <c r="H8" s="288">
        <v>-8</v>
      </c>
      <c r="I8" s="288">
        <v>-1.0900000000000001</v>
      </c>
      <c r="J8" s="288">
        <v>-8.49</v>
      </c>
      <c r="K8" s="288">
        <v>0</v>
      </c>
      <c r="L8" s="289">
        <v>-107.72</v>
      </c>
      <c r="M8" s="290">
        <v>788.59</v>
      </c>
      <c r="N8" s="291"/>
    </row>
    <row r="9" spans="1:14">
      <c r="B9" s="263" t="s">
        <v>409</v>
      </c>
      <c r="C9" s="288">
        <v>0</v>
      </c>
      <c r="D9" s="288">
        <v>-0.8</v>
      </c>
      <c r="E9" s="288">
        <v>-153.88999999999999</v>
      </c>
      <c r="F9" s="288">
        <v>-3.02</v>
      </c>
      <c r="G9" s="288">
        <v>-2.2999999999999998</v>
      </c>
      <c r="H9" s="288">
        <v>-7.26</v>
      </c>
      <c r="I9" s="288">
        <v>-6.9999999999999951E-2</v>
      </c>
      <c r="J9" s="288">
        <v>-3.69</v>
      </c>
      <c r="K9" s="288">
        <v>0</v>
      </c>
      <c r="L9" s="289">
        <v>-171.03</v>
      </c>
      <c r="M9" s="290">
        <v>-1.59</v>
      </c>
      <c r="N9" s="291"/>
    </row>
    <row r="10" spans="1:14">
      <c r="B10" s="263" t="s">
        <v>48</v>
      </c>
      <c r="C10" s="288">
        <v>0</v>
      </c>
      <c r="D10" s="288">
        <v>0.41</v>
      </c>
      <c r="E10" s="288">
        <v>0.7</v>
      </c>
      <c r="F10" s="288">
        <v>0.97</v>
      </c>
      <c r="G10" s="288">
        <v>0.47</v>
      </c>
      <c r="H10" s="288">
        <v>0.1</v>
      </c>
      <c r="I10" s="288">
        <v>1.28</v>
      </c>
      <c r="J10" s="288">
        <v>0.5</v>
      </c>
      <c r="K10" s="288">
        <v>0</v>
      </c>
      <c r="L10" s="289">
        <v>4.43</v>
      </c>
      <c r="M10" s="290">
        <v>90.14</v>
      </c>
      <c r="N10" s="291"/>
    </row>
    <row r="11" spans="1:14">
      <c r="B11" s="263" t="s">
        <v>410</v>
      </c>
      <c r="C11" s="288">
        <v>-0.06</v>
      </c>
      <c r="D11" s="288">
        <v>-22.1</v>
      </c>
      <c r="E11" s="288">
        <v>-31.38</v>
      </c>
      <c r="F11" s="288">
        <v>-0.01</v>
      </c>
      <c r="G11" s="288">
        <v>-3.24</v>
      </c>
      <c r="H11" s="288">
        <v>-6.66</v>
      </c>
      <c r="I11" s="288">
        <v>-3.76</v>
      </c>
      <c r="J11" s="288">
        <v>-6.03</v>
      </c>
      <c r="K11" s="288">
        <v>0</v>
      </c>
      <c r="L11" s="289">
        <v>-73.239999999999995</v>
      </c>
      <c r="M11" s="290">
        <v>-16.98</v>
      </c>
      <c r="N11" s="291"/>
    </row>
    <row r="12" spans="1:14">
      <c r="B12" s="263" t="s">
        <v>184</v>
      </c>
      <c r="C12" s="288">
        <v>64.16</v>
      </c>
      <c r="D12" s="288">
        <v>194.74</v>
      </c>
      <c r="E12" s="288">
        <v>478.06</v>
      </c>
      <c r="F12" s="288">
        <v>-66.95</v>
      </c>
      <c r="G12" s="288">
        <v>-118.09</v>
      </c>
      <c r="H12" s="288">
        <v>-42.25</v>
      </c>
      <c r="I12" s="288">
        <v>-99.32</v>
      </c>
      <c r="J12" s="288">
        <v>-230.59</v>
      </c>
      <c r="K12" s="288">
        <v>-1.1100000000000001</v>
      </c>
      <c r="L12" s="289">
        <v>178.65</v>
      </c>
      <c r="M12" s="290">
        <v>4463.42</v>
      </c>
      <c r="N12" s="291"/>
    </row>
    <row r="13" spans="1:14">
      <c r="B13" s="263" t="s">
        <v>50</v>
      </c>
      <c r="C13" s="288">
        <v>-134.91</v>
      </c>
      <c r="D13" s="288">
        <v>-2.35</v>
      </c>
      <c r="E13" s="288">
        <v>-14.33</v>
      </c>
      <c r="F13" s="288">
        <v>-35.340000000000003</v>
      </c>
      <c r="G13" s="288">
        <v>-16.34</v>
      </c>
      <c r="H13" s="288">
        <v>-2.65</v>
      </c>
      <c r="I13" s="288">
        <v>-15.21</v>
      </c>
      <c r="J13" s="288">
        <v>-6.48</v>
      </c>
      <c r="K13" s="288">
        <v>-0.13</v>
      </c>
      <c r="L13" s="289">
        <v>-227.74</v>
      </c>
      <c r="M13" s="290">
        <v>-4.74</v>
      </c>
      <c r="N13" s="291"/>
    </row>
    <row r="14" spans="1:14">
      <c r="B14" s="263" t="s">
        <v>411</v>
      </c>
      <c r="C14" s="288">
        <v>0</v>
      </c>
      <c r="D14" s="288">
        <v>-0.39</v>
      </c>
      <c r="E14" s="288">
        <v>12.47</v>
      </c>
      <c r="F14" s="288">
        <v>-0.35</v>
      </c>
      <c r="G14" s="288">
        <v>-0.54</v>
      </c>
      <c r="H14" s="288">
        <v>-1.29</v>
      </c>
      <c r="I14" s="288">
        <v>0.56000000000000005</v>
      </c>
      <c r="J14" s="288">
        <v>-0.08</v>
      </c>
      <c r="K14" s="288">
        <v>0</v>
      </c>
      <c r="L14" s="289">
        <v>10.38</v>
      </c>
      <c r="M14" s="290">
        <v>0.47</v>
      </c>
      <c r="N14" s="291"/>
    </row>
    <row r="15" spans="1:14">
      <c r="B15" s="263" t="s">
        <v>242</v>
      </c>
      <c r="C15" s="288">
        <v>-0.39</v>
      </c>
      <c r="D15" s="288">
        <v>-48.71</v>
      </c>
      <c r="E15" s="288">
        <v>-297.14</v>
      </c>
      <c r="F15" s="288">
        <v>-5.53</v>
      </c>
      <c r="G15" s="288">
        <v>-54.99</v>
      </c>
      <c r="H15" s="288">
        <v>-81.05</v>
      </c>
      <c r="I15" s="288">
        <v>1.71</v>
      </c>
      <c r="J15" s="288">
        <v>-54.3</v>
      </c>
      <c r="K15" s="288">
        <v>0</v>
      </c>
      <c r="L15" s="289">
        <v>-540.4</v>
      </c>
      <c r="M15" s="290">
        <v>-65.180000000000007</v>
      </c>
      <c r="N15" s="291"/>
    </row>
    <row r="16" spans="1:14">
      <c r="B16" s="263" t="s">
        <v>412</v>
      </c>
      <c r="C16" s="288">
        <v>-0.2</v>
      </c>
      <c r="D16" s="288">
        <v>0.19</v>
      </c>
      <c r="E16" s="288">
        <v>-93.46</v>
      </c>
      <c r="F16" s="288">
        <v>0.03</v>
      </c>
      <c r="G16" s="288">
        <v>-0.31</v>
      </c>
      <c r="H16" s="288">
        <v>-0.7</v>
      </c>
      <c r="I16" s="288">
        <v>0.23</v>
      </c>
      <c r="J16" s="288">
        <v>0.15</v>
      </c>
      <c r="K16" s="288">
        <v>0</v>
      </c>
      <c r="L16" s="289">
        <v>-94.07</v>
      </c>
      <c r="M16" s="290">
        <v>-0.11</v>
      </c>
      <c r="N16" s="291"/>
    </row>
    <row r="17" spans="1:14">
      <c r="B17" s="263" t="s">
        <v>413</v>
      </c>
      <c r="C17" s="288">
        <v>9.59</v>
      </c>
      <c r="D17" s="288">
        <v>-3.43</v>
      </c>
      <c r="E17" s="288">
        <v>-181.59</v>
      </c>
      <c r="F17" s="288">
        <v>-101.88</v>
      </c>
      <c r="G17" s="288">
        <v>-61.04</v>
      </c>
      <c r="H17" s="288">
        <v>-57.72</v>
      </c>
      <c r="I17" s="288">
        <v>-45.68</v>
      </c>
      <c r="J17" s="288">
        <v>-66.819999999999993</v>
      </c>
      <c r="K17" s="288">
        <v>-2.5099999999999998</v>
      </c>
      <c r="L17" s="289">
        <v>-511.08</v>
      </c>
      <c r="M17" s="290">
        <v>209.2</v>
      </c>
      <c r="N17" s="291"/>
    </row>
    <row r="18" spans="1:14">
      <c r="B18" s="285" t="s">
        <v>28</v>
      </c>
      <c r="C18" s="292">
        <v>-73.16</v>
      </c>
      <c r="D18" s="292">
        <v>129.18</v>
      </c>
      <c r="E18" s="292">
        <v>-389.71</v>
      </c>
      <c r="F18" s="292">
        <v>-232.78</v>
      </c>
      <c r="G18" s="292">
        <v>-311.67</v>
      </c>
      <c r="H18" s="292">
        <v>-252.01</v>
      </c>
      <c r="I18" s="292">
        <v>-186.36</v>
      </c>
      <c r="J18" s="292">
        <v>-409.64</v>
      </c>
      <c r="K18" s="292">
        <v>-3.62</v>
      </c>
      <c r="L18" s="293">
        <v>-1729.77</v>
      </c>
      <c r="M18" s="294">
        <v>5227.84</v>
      </c>
      <c r="N18" s="291"/>
    </row>
    <row r="19" spans="1:14" ht="13.2" customHeight="1">
      <c r="B19" t="s">
        <v>394</v>
      </c>
      <c r="C19" s="288"/>
      <c r="D19" s="288"/>
      <c r="E19" s="288"/>
      <c r="F19" s="288"/>
      <c r="G19" s="288"/>
      <c r="H19" s="288"/>
      <c r="I19" s="288"/>
      <c r="J19" s="288"/>
      <c r="K19" s="288"/>
      <c r="L19" s="289"/>
      <c r="M19" s="290"/>
      <c r="N19" s="291"/>
    </row>
    <row r="20" spans="1:14" ht="12" customHeight="1">
      <c r="C20" s="288"/>
      <c r="D20" s="288"/>
      <c r="E20" s="288"/>
      <c r="F20" s="288"/>
      <c r="G20" s="288"/>
      <c r="H20" s="288"/>
      <c r="I20" s="288"/>
      <c r="J20" s="288"/>
      <c r="K20" s="288"/>
      <c r="L20" s="289"/>
      <c r="M20" s="290"/>
      <c r="N20" s="291"/>
    </row>
    <row r="21" spans="1:14" ht="17.399999999999999" customHeight="1">
      <c r="A21" s="151" t="s">
        <v>432</v>
      </c>
      <c r="B21" s="151" t="s">
        <v>416</v>
      </c>
      <c r="N21" s="291"/>
    </row>
    <row r="22" spans="1:14" ht="12" customHeight="1">
      <c r="B22" s="263" t="s">
        <v>431</v>
      </c>
      <c r="N22" s="291"/>
    </row>
    <row r="23" spans="1:14" ht="28.95" customHeight="1">
      <c r="B23" s="287" t="s">
        <v>42</v>
      </c>
      <c r="C23" s="270" t="s">
        <v>384</v>
      </c>
      <c r="D23" s="270" t="s">
        <v>385</v>
      </c>
      <c r="E23" s="270" t="s">
        <v>386</v>
      </c>
      <c r="F23" s="270" t="s">
        <v>387</v>
      </c>
      <c r="G23" s="270" t="s">
        <v>388</v>
      </c>
      <c r="H23" s="270" t="s">
        <v>389</v>
      </c>
      <c r="I23" s="270" t="s">
        <v>390</v>
      </c>
      <c r="J23" s="270" t="s">
        <v>391</v>
      </c>
      <c r="K23" s="270" t="s">
        <v>392</v>
      </c>
      <c r="L23" s="270" t="s">
        <v>28</v>
      </c>
      <c r="M23" s="271" t="s">
        <v>393</v>
      </c>
      <c r="N23" s="291"/>
    </row>
    <row r="24" spans="1:14">
      <c r="B24" s="263" t="s">
        <v>43</v>
      </c>
      <c r="C24" s="288">
        <v>12.09</v>
      </c>
      <c r="D24" s="288">
        <v>26.95</v>
      </c>
      <c r="E24" s="288">
        <v>-59.99</v>
      </c>
      <c r="F24" s="288">
        <v>-31.57</v>
      </c>
      <c r="G24" s="288">
        <v>-72.28</v>
      </c>
      <c r="H24" s="288">
        <v>-31.73</v>
      </c>
      <c r="I24" s="288">
        <v>-35.53</v>
      </c>
      <c r="J24" s="288">
        <v>-43.05</v>
      </c>
      <c r="K24" s="288">
        <v>-0.24</v>
      </c>
      <c r="L24" s="289">
        <v>-235.35</v>
      </c>
      <c r="M24" s="290">
        <v>-88.35</v>
      </c>
      <c r="N24" s="291"/>
    </row>
    <row r="25" spans="1:14">
      <c r="B25" s="263" t="s">
        <v>44</v>
      </c>
      <c r="C25" s="288">
        <v>0.01</v>
      </c>
      <c r="D25" s="288">
        <v>0.25</v>
      </c>
      <c r="E25" s="288">
        <v>0.93</v>
      </c>
      <c r="F25" s="288">
        <v>-7.69</v>
      </c>
      <c r="G25" s="288">
        <v>1.27</v>
      </c>
      <c r="H25" s="288">
        <v>-0.31</v>
      </c>
      <c r="I25" s="288">
        <v>10.59</v>
      </c>
      <c r="J25" s="288">
        <v>-0.42</v>
      </c>
      <c r="K25" s="288">
        <v>0.08</v>
      </c>
      <c r="L25" s="289">
        <v>4.71</v>
      </c>
      <c r="M25" s="290">
        <v>15.78</v>
      </c>
      <c r="N25" s="291"/>
    </row>
    <row r="26" spans="1:14">
      <c r="B26" s="263" t="s">
        <v>45</v>
      </c>
      <c r="C26" s="288">
        <v>11.66</v>
      </c>
      <c r="D26" s="288">
        <v>-6.84</v>
      </c>
      <c r="E26" s="288">
        <v>-0.87</v>
      </c>
      <c r="F26" s="288">
        <v>4.07</v>
      </c>
      <c r="G26" s="288">
        <v>1.21</v>
      </c>
      <c r="H26" s="288">
        <v>-3.72</v>
      </c>
      <c r="I26" s="288">
        <v>1.25</v>
      </c>
      <c r="J26" s="288">
        <v>-2.54</v>
      </c>
      <c r="K26" s="288">
        <v>0</v>
      </c>
      <c r="L26" s="289">
        <v>4.22</v>
      </c>
      <c r="M26" s="290">
        <v>-109.7</v>
      </c>
      <c r="N26" s="291"/>
    </row>
    <row r="27" spans="1:14">
      <c r="B27" s="263" t="s">
        <v>46</v>
      </c>
      <c r="C27" s="288">
        <v>-65.78</v>
      </c>
      <c r="D27" s="288">
        <v>0.29000000000000092</v>
      </c>
      <c r="E27" s="288">
        <v>-74.47</v>
      </c>
      <c r="F27" s="288">
        <v>-5.38</v>
      </c>
      <c r="G27" s="288">
        <v>-15.9</v>
      </c>
      <c r="H27" s="288">
        <v>-8.94</v>
      </c>
      <c r="I27" s="288">
        <v>-1.29</v>
      </c>
      <c r="J27" s="288">
        <v>-3.7</v>
      </c>
      <c r="K27" s="288">
        <v>0</v>
      </c>
      <c r="L27" s="289">
        <v>-175.17</v>
      </c>
      <c r="M27" s="290">
        <v>644.24</v>
      </c>
      <c r="N27" s="291"/>
    </row>
    <row r="28" spans="1:14">
      <c r="B28" s="263" t="s">
        <v>409</v>
      </c>
      <c r="C28" s="288">
        <v>0</v>
      </c>
      <c r="D28" s="288">
        <v>-8.15</v>
      </c>
      <c r="E28" s="288">
        <v>-157.44</v>
      </c>
      <c r="F28" s="288">
        <v>-3.27</v>
      </c>
      <c r="G28" s="288">
        <v>-4.3</v>
      </c>
      <c r="H28" s="288">
        <v>-13.09</v>
      </c>
      <c r="I28" s="288">
        <v>-0.99</v>
      </c>
      <c r="J28" s="288">
        <v>-1.82</v>
      </c>
      <c r="K28" s="288">
        <v>0</v>
      </c>
      <c r="L28" s="289">
        <v>-189.06</v>
      </c>
      <c r="M28" s="290">
        <v>-1.95</v>
      </c>
      <c r="N28" s="291"/>
    </row>
    <row r="29" spans="1:14">
      <c r="B29" s="263" t="s">
        <v>48</v>
      </c>
      <c r="C29" s="288">
        <v>0</v>
      </c>
      <c r="D29" s="288">
        <v>0.84</v>
      </c>
      <c r="E29" s="288">
        <v>1.44</v>
      </c>
      <c r="F29" s="288">
        <v>1.57</v>
      </c>
      <c r="G29" s="288">
        <v>0.28000000000000003</v>
      </c>
      <c r="H29" s="288">
        <v>-0.04</v>
      </c>
      <c r="I29" s="288">
        <v>2</v>
      </c>
      <c r="J29" s="288">
        <v>0.02</v>
      </c>
      <c r="K29" s="288">
        <v>0</v>
      </c>
      <c r="L29" s="289">
        <v>6.11</v>
      </c>
      <c r="M29" s="290">
        <v>98.27</v>
      </c>
      <c r="N29" s="291"/>
    </row>
    <row r="30" spans="1:14">
      <c r="B30" s="263" t="s">
        <v>410</v>
      </c>
      <c r="C30" s="288">
        <v>-0.21</v>
      </c>
      <c r="D30" s="288">
        <v>-78.7</v>
      </c>
      <c r="E30" s="288">
        <v>-60.49</v>
      </c>
      <c r="F30" s="288">
        <v>-0.02</v>
      </c>
      <c r="G30" s="288">
        <v>-5.49</v>
      </c>
      <c r="H30" s="288">
        <v>-20.67</v>
      </c>
      <c r="I30" s="288">
        <v>-3.61</v>
      </c>
      <c r="J30" s="288">
        <v>-7.2</v>
      </c>
      <c r="K30" s="288">
        <v>0</v>
      </c>
      <c r="L30" s="289">
        <v>-176.39</v>
      </c>
      <c r="M30" s="290">
        <v>-22.85</v>
      </c>
      <c r="N30" s="291"/>
    </row>
    <row r="31" spans="1:14">
      <c r="B31" s="263" t="s">
        <v>184</v>
      </c>
      <c r="C31" s="288">
        <v>26.33</v>
      </c>
      <c r="D31" s="288">
        <v>246.31</v>
      </c>
      <c r="E31" s="288">
        <v>493.85</v>
      </c>
      <c r="F31" s="288">
        <v>-122.45</v>
      </c>
      <c r="G31" s="288">
        <v>-248.69</v>
      </c>
      <c r="H31" s="288">
        <v>62.82000000000005</v>
      </c>
      <c r="I31" s="288">
        <v>-78.930000000000007</v>
      </c>
      <c r="J31" s="288">
        <v>-225.99</v>
      </c>
      <c r="K31" s="288">
        <v>-66.63</v>
      </c>
      <c r="L31" s="289">
        <v>86.6200000000008</v>
      </c>
      <c r="M31" s="290">
        <v>4579.3900000000003</v>
      </c>
      <c r="N31" s="291"/>
    </row>
    <row r="32" spans="1:14">
      <c r="B32" s="263" t="s">
        <v>50</v>
      </c>
      <c r="C32" s="288">
        <v>-91.83</v>
      </c>
      <c r="D32" s="288">
        <v>7.41</v>
      </c>
      <c r="E32" s="288">
        <v>-37.15</v>
      </c>
      <c r="F32" s="288">
        <v>-36.049999999999997</v>
      </c>
      <c r="G32" s="288">
        <v>-17.04</v>
      </c>
      <c r="H32" s="288">
        <v>-270</v>
      </c>
      <c r="I32" s="288">
        <v>-19.84</v>
      </c>
      <c r="J32" s="288">
        <v>-6.64</v>
      </c>
      <c r="K32" s="288">
        <v>-6.27</v>
      </c>
      <c r="L32" s="289">
        <v>-477.41</v>
      </c>
      <c r="M32" s="290">
        <v>-5.91</v>
      </c>
      <c r="N32" s="291"/>
    </row>
    <row r="33" spans="1:14">
      <c r="B33" s="263" t="s">
        <v>411</v>
      </c>
      <c r="C33" s="288">
        <v>0</v>
      </c>
      <c r="D33" s="288">
        <v>-5.45</v>
      </c>
      <c r="E33" s="288">
        <v>21.26</v>
      </c>
      <c r="F33" s="288">
        <v>0.56999999999999995</v>
      </c>
      <c r="G33" s="288">
        <v>-1.83</v>
      </c>
      <c r="H33" s="288">
        <v>-2.38</v>
      </c>
      <c r="I33" s="288">
        <v>0.4</v>
      </c>
      <c r="J33" s="288">
        <v>0.14000000000000001</v>
      </c>
      <c r="K33" s="288">
        <v>0</v>
      </c>
      <c r="L33" s="289">
        <v>12.71</v>
      </c>
      <c r="M33" s="290">
        <v>0.11</v>
      </c>
      <c r="N33" s="291"/>
    </row>
    <row r="34" spans="1:14">
      <c r="B34" s="263" t="s">
        <v>242</v>
      </c>
      <c r="C34" s="288">
        <v>-0.71</v>
      </c>
      <c r="D34" s="288">
        <v>-95.19</v>
      </c>
      <c r="E34" s="288">
        <v>-428.93</v>
      </c>
      <c r="F34" s="288">
        <v>-9.7899999999999991</v>
      </c>
      <c r="G34" s="288">
        <v>-58.86</v>
      </c>
      <c r="H34" s="288">
        <v>-145.66999999999999</v>
      </c>
      <c r="I34" s="288">
        <v>2.1</v>
      </c>
      <c r="J34" s="288">
        <v>-41.11</v>
      </c>
      <c r="K34" s="288">
        <v>0</v>
      </c>
      <c r="L34" s="289">
        <v>-778.16</v>
      </c>
      <c r="M34" s="290">
        <v>-11.08</v>
      </c>
      <c r="N34" s="291"/>
    </row>
    <row r="35" spans="1:14">
      <c r="B35" s="263" t="s">
        <v>412</v>
      </c>
      <c r="C35" s="288">
        <v>0</v>
      </c>
      <c r="D35" s="288">
        <v>-3.13</v>
      </c>
      <c r="E35" s="288">
        <v>-127.67</v>
      </c>
      <c r="F35" s="288">
        <v>0.24</v>
      </c>
      <c r="G35" s="288">
        <v>-0.61</v>
      </c>
      <c r="H35" s="288">
        <v>-6.56</v>
      </c>
      <c r="I35" s="288">
        <v>0.42</v>
      </c>
      <c r="J35" s="288">
        <v>-0.02</v>
      </c>
      <c r="K35" s="288">
        <v>0</v>
      </c>
      <c r="L35" s="289">
        <v>-137.33000000000001</v>
      </c>
      <c r="M35" s="290">
        <v>-0.12</v>
      </c>
      <c r="N35" s="291"/>
    </row>
    <row r="36" spans="1:14">
      <c r="B36" s="263" t="s">
        <v>413</v>
      </c>
      <c r="C36" s="288">
        <v>-35.22</v>
      </c>
      <c r="D36" s="288">
        <v>-35.450000000000003</v>
      </c>
      <c r="E36" s="288">
        <v>-263.93</v>
      </c>
      <c r="F36" s="288">
        <v>-114.15</v>
      </c>
      <c r="G36" s="288">
        <v>-95.84</v>
      </c>
      <c r="H36" s="288">
        <v>-94.01</v>
      </c>
      <c r="I36" s="288">
        <v>-50.77</v>
      </c>
      <c r="J36" s="288">
        <v>-64.23</v>
      </c>
      <c r="K36" s="288">
        <v>-7.28</v>
      </c>
      <c r="L36" s="289">
        <v>-760.88</v>
      </c>
      <c r="M36" s="290">
        <v>145.74</v>
      </c>
      <c r="N36" s="291"/>
    </row>
    <row r="37" spans="1:14">
      <c r="B37" s="285" t="s">
        <v>28</v>
      </c>
      <c r="C37" s="292">
        <v>-143.66</v>
      </c>
      <c r="D37" s="292">
        <v>49.14</v>
      </c>
      <c r="E37" s="292">
        <v>-693.46</v>
      </c>
      <c r="F37" s="292">
        <v>-323.92</v>
      </c>
      <c r="G37" s="292">
        <v>-518.08000000000004</v>
      </c>
      <c r="H37" s="292">
        <v>-534.29999999999995</v>
      </c>
      <c r="I37" s="292">
        <v>-174.2</v>
      </c>
      <c r="J37" s="292">
        <v>-396.56</v>
      </c>
      <c r="K37" s="292">
        <v>-80.34</v>
      </c>
      <c r="L37" s="293">
        <v>-2815.38</v>
      </c>
      <c r="M37" s="294">
        <v>5243.57</v>
      </c>
      <c r="N37" s="291"/>
    </row>
    <row r="38" spans="1:14" ht="10.95" customHeight="1">
      <c r="B38" t="s">
        <v>394</v>
      </c>
      <c r="C38" s="288"/>
      <c r="D38" s="288"/>
      <c r="E38" s="288"/>
      <c r="F38" s="288"/>
      <c r="G38" s="288"/>
      <c r="H38" s="288"/>
      <c r="I38" s="288"/>
      <c r="J38" s="288"/>
      <c r="K38" s="288"/>
      <c r="L38" s="289"/>
      <c r="M38" s="290"/>
      <c r="N38" s="291"/>
    </row>
    <row r="39" spans="1:14" ht="11.4" customHeight="1">
      <c r="C39" s="288"/>
      <c r="D39" s="288"/>
      <c r="E39" s="288"/>
      <c r="F39" s="288"/>
      <c r="G39" s="288"/>
      <c r="H39" s="288"/>
      <c r="I39" s="288"/>
      <c r="J39" s="288"/>
      <c r="K39" s="288"/>
      <c r="L39" s="289"/>
      <c r="M39" s="290"/>
      <c r="N39" s="291"/>
    </row>
    <row r="40" spans="1:14" ht="16.95" customHeight="1">
      <c r="A40" s="151" t="s">
        <v>433</v>
      </c>
      <c r="B40" s="151" t="s">
        <v>418</v>
      </c>
      <c r="N40" s="291"/>
    </row>
    <row r="41" spans="1:14" ht="11.4" customHeight="1">
      <c r="B41" s="263" t="s">
        <v>431</v>
      </c>
      <c r="N41" s="291"/>
    </row>
    <row r="42" spans="1:14" ht="30.6" customHeight="1">
      <c r="B42" s="287" t="s">
        <v>42</v>
      </c>
      <c r="C42" s="270" t="s">
        <v>384</v>
      </c>
      <c r="D42" s="270" t="s">
        <v>385</v>
      </c>
      <c r="E42" s="270" t="s">
        <v>386</v>
      </c>
      <c r="F42" s="270" t="s">
        <v>387</v>
      </c>
      <c r="G42" s="270" t="s">
        <v>388</v>
      </c>
      <c r="H42" s="270" t="s">
        <v>389</v>
      </c>
      <c r="I42" s="270" t="s">
        <v>390</v>
      </c>
      <c r="J42" s="270" t="s">
        <v>391</v>
      </c>
      <c r="K42" s="270" t="s">
        <v>392</v>
      </c>
      <c r="L42" s="270" t="s">
        <v>28</v>
      </c>
      <c r="M42" s="271" t="s">
        <v>393</v>
      </c>
      <c r="N42" s="291"/>
    </row>
    <row r="43" spans="1:14">
      <c r="B43" s="263" t="s">
        <v>43</v>
      </c>
      <c r="C43" s="288">
        <v>-7.98</v>
      </c>
      <c r="D43" s="288">
        <v>13.75</v>
      </c>
      <c r="E43" s="288">
        <v>-9.1300000000000008</v>
      </c>
      <c r="F43" s="288">
        <v>-34.69</v>
      </c>
      <c r="G43" s="288">
        <v>-46.1</v>
      </c>
      <c r="H43" s="288">
        <v>-31.22</v>
      </c>
      <c r="I43" s="288">
        <v>-28.06</v>
      </c>
      <c r="J43" s="288">
        <v>-41.45</v>
      </c>
      <c r="K43" s="288">
        <v>0.09</v>
      </c>
      <c r="L43" s="289">
        <v>-184.79</v>
      </c>
      <c r="M43" s="290">
        <v>-323.12</v>
      </c>
      <c r="N43" s="291"/>
    </row>
    <row r="44" spans="1:14">
      <c r="B44" s="263" t="s">
        <v>44</v>
      </c>
      <c r="C44" s="288">
        <v>0</v>
      </c>
      <c r="D44" s="288">
        <v>3.6</v>
      </c>
      <c r="E44" s="288">
        <v>0.5</v>
      </c>
      <c r="F44" s="288">
        <v>-6.67</v>
      </c>
      <c r="G44" s="288">
        <v>-0.01</v>
      </c>
      <c r="H44" s="288">
        <v>0.25</v>
      </c>
      <c r="I44" s="288">
        <v>8.3800000000000008</v>
      </c>
      <c r="J44" s="288">
        <v>-0.17</v>
      </c>
      <c r="K44" s="288">
        <v>0.17</v>
      </c>
      <c r="L44" s="289">
        <v>6.05</v>
      </c>
      <c r="M44" s="290">
        <v>51.68</v>
      </c>
      <c r="N44" s="291"/>
    </row>
    <row r="45" spans="1:14">
      <c r="B45" s="263" t="s">
        <v>45</v>
      </c>
      <c r="C45" s="288">
        <v>13.13</v>
      </c>
      <c r="D45" s="288">
        <v>34.47</v>
      </c>
      <c r="E45" s="288">
        <v>0.39</v>
      </c>
      <c r="F45" s="288">
        <v>25.45</v>
      </c>
      <c r="G45" s="288">
        <v>3.64</v>
      </c>
      <c r="H45" s="288">
        <v>-0.01</v>
      </c>
      <c r="I45" s="288">
        <v>0.55000000000000004</v>
      </c>
      <c r="J45" s="288">
        <v>4.25</v>
      </c>
      <c r="K45" s="288">
        <v>0</v>
      </c>
      <c r="L45" s="289">
        <v>81.87</v>
      </c>
      <c r="M45" s="290">
        <v>153.06</v>
      </c>
      <c r="N45" s="291"/>
    </row>
    <row r="46" spans="1:14">
      <c r="B46" s="263" t="s">
        <v>46</v>
      </c>
      <c r="C46" s="288">
        <v>-7.28</v>
      </c>
      <c r="D46" s="288">
        <v>3.71</v>
      </c>
      <c r="E46" s="288">
        <v>-38.47</v>
      </c>
      <c r="F46" s="288">
        <v>-2.39</v>
      </c>
      <c r="G46" s="288">
        <v>-20.97</v>
      </c>
      <c r="H46" s="288">
        <v>-11.84</v>
      </c>
      <c r="I46" s="288">
        <v>-2.75</v>
      </c>
      <c r="J46" s="288">
        <v>-6.91</v>
      </c>
      <c r="K46" s="288">
        <v>0</v>
      </c>
      <c r="L46" s="289">
        <v>-86.9</v>
      </c>
      <c r="M46" s="290">
        <v>1034.97</v>
      </c>
      <c r="N46" s="291"/>
    </row>
    <row r="47" spans="1:14">
      <c r="B47" s="263" t="s">
        <v>409</v>
      </c>
      <c r="C47" s="288">
        <v>-0.01</v>
      </c>
      <c r="D47" s="288">
        <v>-4.3499999999999996</v>
      </c>
      <c r="E47" s="288">
        <v>-169.44</v>
      </c>
      <c r="F47" s="288">
        <v>-5.12</v>
      </c>
      <c r="G47" s="288">
        <v>-12.29</v>
      </c>
      <c r="H47" s="288">
        <v>-21.25</v>
      </c>
      <c r="I47" s="288">
        <v>-2.14</v>
      </c>
      <c r="J47" s="288">
        <v>-6.25</v>
      </c>
      <c r="K47" s="288">
        <v>-0.99</v>
      </c>
      <c r="L47" s="289">
        <v>-221.84</v>
      </c>
      <c r="M47" s="290">
        <v>-0.75</v>
      </c>
      <c r="N47" s="291"/>
    </row>
    <row r="48" spans="1:14">
      <c r="B48" s="263" t="s">
        <v>48</v>
      </c>
      <c r="C48" s="288">
        <v>0</v>
      </c>
      <c r="D48" s="288">
        <v>1.5</v>
      </c>
      <c r="E48" s="288">
        <v>3.94</v>
      </c>
      <c r="F48" s="288">
        <v>5.58</v>
      </c>
      <c r="G48" s="288">
        <v>0.84</v>
      </c>
      <c r="H48" s="288">
        <v>2.44</v>
      </c>
      <c r="I48" s="288">
        <v>2.4700000000000002</v>
      </c>
      <c r="J48" s="288">
        <v>0.08</v>
      </c>
      <c r="K48" s="288">
        <v>0</v>
      </c>
      <c r="L48" s="289">
        <v>16.850000000000001</v>
      </c>
      <c r="M48" s="290">
        <v>169.96</v>
      </c>
      <c r="N48" s="291"/>
    </row>
    <row r="49" spans="1:14">
      <c r="B49" s="263" t="s">
        <v>410</v>
      </c>
      <c r="C49" s="288">
        <v>-0.11</v>
      </c>
      <c r="D49" s="288">
        <v>-66.900000000000006</v>
      </c>
      <c r="E49" s="288">
        <v>-72.75</v>
      </c>
      <c r="F49" s="288">
        <v>-0.1</v>
      </c>
      <c r="G49" s="288">
        <v>-3.56</v>
      </c>
      <c r="H49" s="288">
        <v>-15.43</v>
      </c>
      <c r="I49" s="288">
        <v>-11.32</v>
      </c>
      <c r="J49" s="288">
        <v>-4.84</v>
      </c>
      <c r="K49" s="288">
        <v>0</v>
      </c>
      <c r="L49" s="289">
        <v>-175.01</v>
      </c>
      <c r="M49" s="290">
        <v>-2.14</v>
      </c>
      <c r="N49" s="291"/>
    </row>
    <row r="50" spans="1:14">
      <c r="B50" s="263" t="s">
        <v>184</v>
      </c>
      <c r="C50" s="288">
        <v>375.4</v>
      </c>
      <c r="D50" s="288">
        <v>434.04</v>
      </c>
      <c r="E50" s="288">
        <v>1111.8599999999999</v>
      </c>
      <c r="F50" s="288">
        <v>-73.900000000000006</v>
      </c>
      <c r="G50" s="288">
        <v>-146.69999999999999</v>
      </c>
      <c r="H50" s="288">
        <v>674.77</v>
      </c>
      <c r="I50" s="288">
        <v>-64.59</v>
      </c>
      <c r="J50" s="288">
        <v>-259.07</v>
      </c>
      <c r="K50" s="288">
        <v>3.6</v>
      </c>
      <c r="L50" s="289">
        <v>2055.41</v>
      </c>
      <c r="M50" s="290">
        <v>7039.88</v>
      </c>
      <c r="N50" s="291"/>
    </row>
    <row r="51" spans="1:14">
      <c r="B51" s="263" t="s">
        <v>50</v>
      </c>
      <c r="C51" s="288">
        <v>3.13</v>
      </c>
      <c r="D51" s="288">
        <v>11.87</v>
      </c>
      <c r="E51" s="288">
        <v>-16.53</v>
      </c>
      <c r="F51" s="288">
        <v>-42.74</v>
      </c>
      <c r="G51" s="288">
        <v>-18.02</v>
      </c>
      <c r="H51" s="288">
        <v>-16.96</v>
      </c>
      <c r="I51" s="288">
        <v>-10.050000000000001</v>
      </c>
      <c r="J51" s="288">
        <v>-3.89</v>
      </c>
      <c r="K51" s="288">
        <v>-0.14000000000000001</v>
      </c>
      <c r="L51" s="289">
        <v>-93.33</v>
      </c>
      <c r="M51" s="290">
        <v>-0.83</v>
      </c>
      <c r="N51" s="291"/>
    </row>
    <row r="52" spans="1:14">
      <c r="B52" s="263" t="s">
        <v>411</v>
      </c>
      <c r="C52" s="288">
        <v>0</v>
      </c>
      <c r="D52" s="288">
        <v>-1.85</v>
      </c>
      <c r="E52" s="288">
        <v>27.01</v>
      </c>
      <c r="F52" s="288">
        <v>4.93</v>
      </c>
      <c r="G52" s="288">
        <v>-4.0199999999999996</v>
      </c>
      <c r="H52" s="288">
        <v>-6.2</v>
      </c>
      <c r="I52" s="288">
        <v>1.18</v>
      </c>
      <c r="J52" s="288">
        <v>-0.21</v>
      </c>
      <c r="K52" s="288">
        <v>0</v>
      </c>
      <c r="L52" s="289">
        <v>20.84</v>
      </c>
      <c r="M52" s="290">
        <v>0.1</v>
      </c>
      <c r="N52" s="291"/>
    </row>
    <row r="53" spans="1:14">
      <c r="B53" s="263" t="s">
        <v>242</v>
      </c>
      <c r="C53" s="288">
        <v>-0.24</v>
      </c>
      <c r="D53" s="288">
        <v>-75.63</v>
      </c>
      <c r="E53" s="288">
        <v>-255.86</v>
      </c>
      <c r="F53" s="288">
        <v>-15.76</v>
      </c>
      <c r="G53" s="288">
        <v>-52.01</v>
      </c>
      <c r="H53" s="288">
        <v>-169.35</v>
      </c>
      <c r="I53" s="288">
        <v>0.56999999999999995</v>
      </c>
      <c r="J53" s="288">
        <v>-59.28</v>
      </c>
      <c r="K53" s="288">
        <v>0</v>
      </c>
      <c r="L53" s="289">
        <v>-627.55999999999995</v>
      </c>
      <c r="M53" s="290">
        <v>-184.5</v>
      </c>
      <c r="N53" s="291"/>
    </row>
    <row r="54" spans="1:14">
      <c r="B54" s="263" t="s">
        <v>412</v>
      </c>
      <c r="C54" s="288">
        <v>0</v>
      </c>
      <c r="D54" s="288">
        <v>1.22</v>
      </c>
      <c r="E54" s="288">
        <v>-77.91</v>
      </c>
      <c r="F54" s="288">
        <v>0.3</v>
      </c>
      <c r="G54" s="288">
        <v>-1.59</v>
      </c>
      <c r="H54" s="288">
        <v>-9.73</v>
      </c>
      <c r="I54" s="288">
        <v>0.28999999999999998</v>
      </c>
      <c r="J54" s="288">
        <v>-0.56000000000000005</v>
      </c>
      <c r="K54" s="288">
        <v>0</v>
      </c>
      <c r="L54" s="289">
        <v>-87.98</v>
      </c>
      <c r="M54" s="290">
        <v>0</v>
      </c>
      <c r="N54" s="291"/>
    </row>
    <row r="55" spans="1:14">
      <c r="B55" s="263" t="s">
        <v>413</v>
      </c>
      <c r="C55" s="288">
        <v>32.82</v>
      </c>
      <c r="D55" s="288">
        <v>-101.05</v>
      </c>
      <c r="E55" s="288">
        <v>-129.44</v>
      </c>
      <c r="F55" s="288">
        <v>-25.99</v>
      </c>
      <c r="G55" s="288">
        <v>-46.83</v>
      </c>
      <c r="H55" s="288">
        <v>-72.069999999999993</v>
      </c>
      <c r="I55" s="288">
        <v>-25.32</v>
      </c>
      <c r="J55" s="288">
        <v>-31.14</v>
      </c>
      <c r="K55" s="288">
        <v>-0.75</v>
      </c>
      <c r="L55" s="289">
        <v>-399.77</v>
      </c>
      <c r="M55" s="290">
        <v>320.36</v>
      </c>
      <c r="N55" s="291"/>
    </row>
    <row r="56" spans="1:14">
      <c r="B56" s="285" t="s">
        <v>28</v>
      </c>
      <c r="C56" s="292">
        <v>408.86</v>
      </c>
      <c r="D56" s="292">
        <v>254.38</v>
      </c>
      <c r="E56" s="292">
        <v>374.17</v>
      </c>
      <c r="F56" s="292">
        <v>-171.1</v>
      </c>
      <c r="G56" s="292">
        <v>-347.62</v>
      </c>
      <c r="H56" s="292">
        <v>323.39999999999998</v>
      </c>
      <c r="I56" s="292">
        <v>-130.79</v>
      </c>
      <c r="J56" s="292">
        <v>-409.44</v>
      </c>
      <c r="K56" s="292">
        <v>1.98</v>
      </c>
      <c r="L56" s="293">
        <v>303.83999999999997</v>
      </c>
      <c r="M56" s="294">
        <v>8258.67</v>
      </c>
      <c r="N56" s="291"/>
    </row>
    <row r="57" spans="1:14" ht="12" customHeight="1">
      <c r="B57" t="s">
        <v>394</v>
      </c>
      <c r="C57" s="288"/>
      <c r="D57" s="288"/>
      <c r="E57" s="288"/>
      <c r="F57" s="288"/>
      <c r="G57" s="288"/>
      <c r="H57" s="288"/>
      <c r="I57" s="288"/>
      <c r="J57" s="288"/>
      <c r="K57" s="288"/>
      <c r="L57" s="289"/>
      <c r="M57" s="290"/>
      <c r="N57" s="291"/>
    </row>
    <row r="58" spans="1:14" ht="13.2" customHeight="1">
      <c r="C58" s="288"/>
      <c r="D58" s="288"/>
      <c r="E58" s="288"/>
      <c r="F58" s="288"/>
      <c r="G58" s="288"/>
      <c r="H58" s="288"/>
      <c r="I58" s="288"/>
      <c r="J58" s="288"/>
      <c r="K58" s="288"/>
      <c r="L58" s="289"/>
      <c r="M58" s="290"/>
      <c r="N58" s="291"/>
    </row>
    <row r="59" spans="1:14" ht="13.2" customHeight="1">
      <c r="C59" s="288"/>
      <c r="D59" s="288"/>
      <c r="E59" s="288"/>
      <c r="F59" s="288"/>
      <c r="G59" s="288"/>
      <c r="H59" s="288"/>
      <c r="I59" s="288"/>
      <c r="J59" s="288"/>
      <c r="K59" s="288"/>
      <c r="L59" s="289"/>
      <c r="M59" s="290"/>
      <c r="N59" s="291"/>
    </row>
    <row r="60" spans="1:14" ht="18" customHeight="1">
      <c r="A60" s="151" t="s">
        <v>434</v>
      </c>
      <c r="B60" s="151" t="s">
        <v>420</v>
      </c>
      <c r="N60" s="291"/>
    </row>
    <row r="61" spans="1:14" ht="13.2" customHeight="1">
      <c r="B61" s="263" t="s">
        <v>431</v>
      </c>
      <c r="N61" s="291"/>
    </row>
    <row r="62" spans="1:14" ht="29.4" customHeight="1">
      <c r="B62" s="287" t="s">
        <v>42</v>
      </c>
      <c r="C62" s="270" t="s">
        <v>384</v>
      </c>
      <c r="D62" s="270" t="s">
        <v>385</v>
      </c>
      <c r="E62" s="270" t="s">
        <v>386</v>
      </c>
      <c r="F62" s="270" t="s">
        <v>387</v>
      </c>
      <c r="G62" s="270" t="s">
        <v>388</v>
      </c>
      <c r="H62" s="270" t="s">
        <v>389</v>
      </c>
      <c r="I62" s="270" t="s">
        <v>390</v>
      </c>
      <c r="J62" s="270" t="s">
        <v>391</v>
      </c>
      <c r="K62" s="270" t="s">
        <v>392</v>
      </c>
      <c r="L62" s="270" t="s">
        <v>28</v>
      </c>
      <c r="M62" s="271" t="s">
        <v>393</v>
      </c>
      <c r="N62" s="291"/>
    </row>
    <row r="63" spans="1:14">
      <c r="B63" s="263" t="s">
        <v>43</v>
      </c>
      <c r="C63" s="288">
        <v>-7.54</v>
      </c>
      <c r="D63" s="288">
        <v>1.66</v>
      </c>
      <c r="E63" s="288">
        <v>-25.04</v>
      </c>
      <c r="F63" s="288">
        <v>-41.55</v>
      </c>
      <c r="G63" s="288">
        <v>-81.709999999999994</v>
      </c>
      <c r="H63" s="288">
        <v>-77.569999999999993</v>
      </c>
      <c r="I63" s="288">
        <v>-40.49</v>
      </c>
      <c r="J63" s="288">
        <v>-69.19</v>
      </c>
      <c r="K63" s="288">
        <v>-2.58</v>
      </c>
      <c r="L63" s="289">
        <v>-344.01</v>
      </c>
      <c r="M63" s="290">
        <v>-476.58</v>
      </c>
      <c r="N63" s="291"/>
    </row>
    <row r="64" spans="1:14">
      <c r="B64" s="263" t="s">
        <v>44</v>
      </c>
      <c r="C64" s="288">
        <v>0</v>
      </c>
      <c r="D64" s="288">
        <v>53.82</v>
      </c>
      <c r="E64" s="288">
        <v>5.65</v>
      </c>
      <c r="F64" s="288">
        <v>-5.15</v>
      </c>
      <c r="G64" s="288">
        <v>-1.87</v>
      </c>
      <c r="H64" s="288">
        <v>0.52</v>
      </c>
      <c r="I64" s="288">
        <v>13.48</v>
      </c>
      <c r="J64" s="288">
        <v>0</v>
      </c>
      <c r="K64" s="288">
        <v>0.35</v>
      </c>
      <c r="L64" s="289">
        <v>66.8</v>
      </c>
      <c r="M64" s="290">
        <v>135.44999999999999</v>
      </c>
      <c r="N64" s="291"/>
    </row>
    <row r="65" spans="1:14">
      <c r="B65" s="263" t="s">
        <v>45</v>
      </c>
      <c r="C65" s="288">
        <v>10.76</v>
      </c>
      <c r="D65" s="288">
        <v>69.77</v>
      </c>
      <c r="E65" s="288">
        <v>20.57</v>
      </c>
      <c r="F65" s="288">
        <v>24.48</v>
      </c>
      <c r="G65" s="288">
        <v>6.37</v>
      </c>
      <c r="H65" s="288">
        <v>1.73</v>
      </c>
      <c r="I65" s="288">
        <v>3.3</v>
      </c>
      <c r="J65" s="288">
        <v>-3.44</v>
      </c>
      <c r="K65" s="288">
        <v>0</v>
      </c>
      <c r="L65" s="289">
        <v>133.54</v>
      </c>
      <c r="M65" s="290">
        <v>182.38</v>
      </c>
      <c r="N65" s="291"/>
    </row>
    <row r="66" spans="1:14">
      <c r="B66" s="263" t="s">
        <v>46</v>
      </c>
      <c r="C66" s="288">
        <v>-2.04</v>
      </c>
      <c r="D66" s="288">
        <v>230.85</v>
      </c>
      <c r="E66" s="288">
        <v>-79.5</v>
      </c>
      <c r="F66" s="288">
        <v>-2.72</v>
      </c>
      <c r="G66" s="288">
        <v>-32.11</v>
      </c>
      <c r="H66" s="288">
        <v>-35.08</v>
      </c>
      <c r="I66" s="288">
        <v>-1.53</v>
      </c>
      <c r="J66" s="288">
        <v>-4.87</v>
      </c>
      <c r="K66" s="288">
        <v>0</v>
      </c>
      <c r="L66" s="289">
        <v>73</v>
      </c>
      <c r="M66" s="290">
        <v>900.03</v>
      </c>
      <c r="N66" s="291"/>
    </row>
    <row r="67" spans="1:14">
      <c r="B67" s="263" t="s">
        <v>409</v>
      </c>
      <c r="C67" s="288">
        <v>-7.0000000000000007E-2</v>
      </c>
      <c r="D67" s="288">
        <v>-30.98</v>
      </c>
      <c r="E67" s="288">
        <v>-252.86</v>
      </c>
      <c r="F67" s="288">
        <v>-3.25</v>
      </c>
      <c r="G67" s="288">
        <v>-11.93</v>
      </c>
      <c r="H67" s="288">
        <v>-39.97</v>
      </c>
      <c r="I67" s="288">
        <v>-4.62</v>
      </c>
      <c r="J67" s="288">
        <v>-3.62</v>
      </c>
      <c r="K67" s="288">
        <v>0</v>
      </c>
      <c r="L67" s="289">
        <v>-347.3</v>
      </c>
      <c r="M67" s="290">
        <v>-1.35</v>
      </c>
      <c r="N67" s="291"/>
    </row>
    <row r="68" spans="1:14">
      <c r="B68" s="263" t="s">
        <v>48</v>
      </c>
      <c r="C68" s="288">
        <v>0.02</v>
      </c>
      <c r="D68" s="288">
        <v>36.04</v>
      </c>
      <c r="E68" s="288">
        <v>3.87</v>
      </c>
      <c r="F68" s="288">
        <v>9.1199999999999992</v>
      </c>
      <c r="G68" s="288">
        <v>0.46</v>
      </c>
      <c r="H68" s="288">
        <v>-0.3</v>
      </c>
      <c r="I68" s="288">
        <v>5.96</v>
      </c>
      <c r="J68" s="288">
        <v>0.03</v>
      </c>
      <c r="K68" s="288">
        <v>0</v>
      </c>
      <c r="L68" s="289">
        <v>55.2</v>
      </c>
      <c r="M68" s="290">
        <v>259.86</v>
      </c>
      <c r="N68" s="291"/>
    </row>
    <row r="69" spans="1:14">
      <c r="B69" s="263" t="s">
        <v>410</v>
      </c>
      <c r="C69" s="288">
        <v>-0.13</v>
      </c>
      <c r="D69" s="288">
        <v>-142.19999999999999</v>
      </c>
      <c r="E69" s="288">
        <v>-132.37</v>
      </c>
      <c r="F69" s="288">
        <v>0.26</v>
      </c>
      <c r="G69" s="288">
        <v>-5.98</v>
      </c>
      <c r="H69" s="288">
        <v>-17.77</v>
      </c>
      <c r="I69" s="288">
        <v>-6.22</v>
      </c>
      <c r="J69" s="288">
        <v>-6.45</v>
      </c>
      <c r="K69" s="288">
        <v>0</v>
      </c>
      <c r="L69" s="289">
        <v>-310.86</v>
      </c>
      <c r="M69" s="290">
        <v>-13.18</v>
      </c>
      <c r="N69" s="291"/>
    </row>
    <row r="70" spans="1:14">
      <c r="B70" s="263" t="s">
        <v>184</v>
      </c>
      <c r="C70" s="288">
        <v>266.98</v>
      </c>
      <c r="D70" s="288">
        <v>1978.96</v>
      </c>
      <c r="E70" s="288">
        <v>-158.66999999999999</v>
      </c>
      <c r="F70" s="288">
        <v>-91.16</v>
      </c>
      <c r="G70" s="288">
        <v>-59.84</v>
      </c>
      <c r="H70" s="288">
        <v>593.03</v>
      </c>
      <c r="I70" s="288">
        <v>-61.32</v>
      </c>
      <c r="J70" s="288">
        <v>-347.76</v>
      </c>
      <c r="K70" s="288">
        <v>5.04</v>
      </c>
      <c r="L70" s="289">
        <v>2125.2600000000002</v>
      </c>
      <c r="M70" s="290">
        <v>8061.8</v>
      </c>
      <c r="N70" s="291"/>
    </row>
    <row r="71" spans="1:14">
      <c r="B71" s="263" t="s">
        <v>50</v>
      </c>
      <c r="C71" s="288">
        <v>-18.690000000000001</v>
      </c>
      <c r="D71" s="288">
        <v>31.92</v>
      </c>
      <c r="E71" s="288">
        <v>-39.909999999999997</v>
      </c>
      <c r="F71" s="288">
        <v>-61.9</v>
      </c>
      <c r="G71" s="288">
        <v>-22.13</v>
      </c>
      <c r="H71" s="288">
        <v>-31.42</v>
      </c>
      <c r="I71" s="288">
        <v>-9.43</v>
      </c>
      <c r="J71" s="288">
        <v>-6.17</v>
      </c>
      <c r="K71" s="288">
        <v>-5.76</v>
      </c>
      <c r="L71" s="289">
        <v>-163.49</v>
      </c>
      <c r="M71" s="290">
        <v>-1.1399999999999999</v>
      </c>
      <c r="N71" s="291"/>
    </row>
    <row r="72" spans="1:14">
      <c r="B72" s="263" t="s">
        <v>411</v>
      </c>
      <c r="C72" s="288">
        <v>-0.01</v>
      </c>
      <c r="D72" s="288">
        <v>-4.7300000000000004</v>
      </c>
      <c r="E72" s="288">
        <v>18.87</v>
      </c>
      <c r="F72" s="288">
        <v>1.29</v>
      </c>
      <c r="G72" s="288">
        <v>-1.94</v>
      </c>
      <c r="H72" s="288">
        <v>-1.99</v>
      </c>
      <c r="I72" s="288">
        <v>7.0000000000000007E-2</v>
      </c>
      <c r="J72" s="288">
        <v>-0.01</v>
      </c>
      <c r="K72" s="288">
        <v>0</v>
      </c>
      <c r="L72" s="289">
        <v>11.55</v>
      </c>
      <c r="M72" s="290">
        <v>1.03</v>
      </c>
      <c r="N72" s="291"/>
    </row>
    <row r="73" spans="1:14">
      <c r="B73" s="263" t="s">
        <v>242</v>
      </c>
      <c r="C73" s="288">
        <v>-0.64</v>
      </c>
      <c r="D73" s="288">
        <v>-137.26</v>
      </c>
      <c r="E73" s="288">
        <v>-426.42</v>
      </c>
      <c r="F73" s="288">
        <v>-9.69</v>
      </c>
      <c r="G73" s="288">
        <v>-59.78</v>
      </c>
      <c r="H73" s="288">
        <v>-189.61</v>
      </c>
      <c r="I73" s="288">
        <v>0.27</v>
      </c>
      <c r="J73" s="288">
        <v>-83.2</v>
      </c>
      <c r="K73" s="288">
        <v>0</v>
      </c>
      <c r="L73" s="289">
        <v>-906.33</v>
      </c>
      <c r="M73" s="290">
        <v>-207.39</v>
      </c>
      <c r="N73" s="291"/>
    </row>
    <row r="74" spans="1:14">
      <c r="B74" s="263" t="s">
        <v>412</v>
      </c>
      <c r="C74" s="288">
        <v>0</v>
      </c>
      <c r="D74" s="288">
        <v>-49.37</v>
      </c>
      <c r="E74" s="288">
        <v>-168.22</v>
      </c>
      <c r="F74" s="288">
        <v>0.08</v>
      </c>
      <c r="G74" s="288">
        <v>-3.98</v>
      </c>
      <c r="H74" s="288">
        <v>-8.75</v>
      </c>
      <c r="I74" s="288">
        <v>0.5</v>
      </c>
      <c r="J74" s="288">
        <v>-0.02</v>
      </c>
      <c r="K74" s="288">
        <v>0</v>
      </c>
      <c r="L74" s="289">
        <v>-229.76</v>
      </c>
      <c r="M74" s="290">
        <v>0.01</v>
      </c>
      <c r="N74" s="291"/>
    </row>
    <row r="75" spans="1:14">
      <c r="B75" s="263" t="s">
        <v>413</v>
      </c>
      <c r="C75" s="288">
        <v>7.88</v>
      </c>
      <c r="D75" s="288">
        <v>-107.13</v>
      </c>
      <c r="E75" s="288">
        <v>-303.94</v>
      </c>
      <c r="F75" s="288">
        <v>-8.3999999999999773</v>
      </c>
      <c r="G75" s="288">
        <v>-84.7</v>
      </c>
      <c r="H75" s="288">
        <v>-101.39</v>
      </c>
      <c r="I75" s="288">
        <v>-76.099999999999994</v>
      </c>
      <c r="J75" s="288">
        <v>-64.849999999999994</v>
      </c>
      <c r="K75" s="288">
        <v>-3.6</v>
      </c>
      <c r="L75" s="289">
        <v>-742.23</v>
      </c>
      <c r="M75" s="290">
        <v>604.66</v>
      </c>
      <c r="N75" s="291"/>
    </row>
    <row r="76" spans="1:14">
      <c r="B76" s="285" t="s">
        <v>28</v>
      </c>
      <c r="C76" s="292">
        <v>256.52</v>
      </c>
      <c r="D76" s="292">
        <v>1931.35</v>
      </c>
      <c r="E76" s="292">
        <v>-1537.97</v>
      </c>
      <c r="F76" s="292">
        <v>-188.59</v>
      </c>
      <c r="G76" s="292">
        <v>-359.14</v>
      </c>
      <c r="H76" s="292">
        <v>91.430000000000064</v>
      </c>
      <c r="I76" s="292">
        <v>-176.13</v>
      </c>
      <c r="J76" s="292">
        <v>-589.54999999999995</v>
      </c>
      <c r="K76" s="292">
        <v>-6.55</v>
      </c>
      <c r="L76" s="293">
        <v>-578.6299999999992</v>
      </c>
      <c r="M76" s="294">
        <v>9445.58</v>
      </c>
      <c r="N76" s="291"/>
    </row>
    <row r="77" spans="1:14" ht="11.4" customHeight="1">
      <c r="B77" t="s">
        <v>394</v>
      </c>
      <c r="C77" s="288"/>
      <c r="D77" s="288"/>
      <c r="E77" s="288"/>
      <c r="F77" s="288"/>
      <c r="G77" s="288"/>
      <c r="H77" s="288"/>
      <c r="I77" s="288"/>
      <c r="J77" s="288"/>
      <c r="K77" s="288"/>
      <c r="L77" s="289"/>
      <c r="M77" s="290"/>
      <c r="N77" s="291"/>
    </row>
    <row r="78" spans="1:14" ht="11.4" customHeight="1">
      <c r="C78" s="288"/>
      <c r="D78" s="288"/>
      <c r="E78" s="288"/>
      <c r="F78" s="288"/>
      <c r="G78" s="288"/>
      <c r="H78" s="288"/>
      <c r="I78" s="288"/>
      <c r="J78" s="288"/>
      <c r="K78" s="288"/>
      <c r="L78" s="289"/>
      <c r="M78" s="290"/>
      <c r="N78" s="291"/>
    </row>
    <row r="79" spans="1:14" ht="19.2" customHeight="1">
      <c r="A79" s="151" t="s">
        <v>435</v>
      </c>
      <c r="B79" s="151" t="s">
        <v>423</v>
      </c>
      <c r="N79" s="291"/>
    </row>
    <row r="80" spans="1:14" ht="11.4" customHeight="1">
      <c r="B80" s="263" t="s">
        <v>431</v>
      </c>
      <c r="N80" s="291"/>
    </row>
    <row r="81" spans="2:14" ht="27.6" customHeight="1">
      <c r="B81" s="287" t="s">
        <v>42</v>
      </c>
      <c r="C81" s="270" t="s">
        <v>384</v>
      </c>
      <c r="D81" s="270" t="s">
        <v>385</v>
      </c>
      <c r="E81" s="270" t="s">
        <v>386</v>
      </c>
      <c r="F81" s="270" t="s">
        <v>387</v>
      </c>
      <c r="G81" s="270" t="s">
        <v>388</v>
      </c>
      <c r="H81" s="270" t="s">
        <v>389</v>
      </c>
      <c r="I81" s="270" t="s">
        <v>390</v>
      </c>
      <c r="J81" s="270" t="s">
        <v>391</v>
      </c>
      <c r="K81" s="270" t="s">
        <v>392</v>
      </c>
      <c r="L81" s="270" t="s">
        <v>28</v>
      </c>
      <c r="M81" s="271" t="s">
        <v>393</v>
      </c>
      <c r="N81" s="291"/>
    </row>
    <row r="82" spans="2:14">
      <c r="B82" s="263" t="s">
        <v>43</v>
      </c>
      <c r="C82" s="288">
        <v>-8.89</v>
      </c>
      <c r="D82" s="288">
        <v>-20.239999999999998</v>
      </c>
      <c r="E82" s="288">
        <v>-54.92</v>
      </c>
      <c r="F82" s="288">
        <v>-6.3</v>
      </c>
      <c r="G82" s="288">
        <v>-92.63</v>
      </c>
      <c r="H82" s="288">
        <v>-136.82</v>
      </c>
      <c r="I82" s="288">
        <v>-53.15</v>
      </c>
      <c r="J82" s="288">
        <v>0.76</v>
      </c>
      <c r="K82" s="288">
        <v>-1.78</v>
      </c>
      <c r="L82" s="289">
        <v>-373.97</v>
      </c>
      <c r="M82" s="290">
        <v>-577.6</v>
      </c>
      <c r="N82" s="291"/>
    </row>
    <row r="83" spans="2:14">
      <c r="B83" s="263" t="s">
        <v>44</v>
      </c>
      <c r="C83" s="288">
        <v>0.08</v>
      </c>
      <c r="D83" s="288">
        <v>69.739999999999995</v>
      </c>
      <c r="E83" s="288">
        <v>1.05</v>
      </c>
      <c r="F83" s="288">
        <v>0.19</v>
      </c>
      <c r="G83" s="288">
        <v>-0.25</v>
      </c>
      <c r="H83" s="288">
        <v>-0.41</v>
      </c>
      <c r="I83" s="288">
        <v>18.850000000000001</v>
      </c>
      <c r="J83" s="288">
        <v>0.28000000000000003</v>
      </c>
      <c r="K83" s="288">
        <v>0.43</v>
      </c>
      <c r="L83" s="289">
        <v>89.96</v>
      </c>
      <c r="M83" s="290">
        <v>112.12</v>
      </c>
      <c r="N83" s="291"/>
    </row>
    <row r="84" spans="2:14">
      <c r="B84" s="263" t="s">
        <v>45</v>
      </c>
      <c r="C84" s="288">
        <v>17.54</v>
      </c>
      <c r="D84" s="288">
        <v>50.18</v>
      </c>
      <c r="E84" s="288">
        <v>4.74</v>
      </c>
      <c r="F84" s="288">
        <v>27.68</v>
      </c>
      <c r="G84" s="288">
        <v>5.65</v>
      </c>
      <c r="H84" s="288">
        <v>1.29</v>
      </c>
      <c r="I84" s="288">
        <v>1.25</v>
      </c>
      <c r="J84" s="288">
        <v>0.32</v>
      </c>
      <c r="K84" s="288">
        <v>0</v>
      </c>
      <c r="L84" s="289">
        <v>108.65</v>
      </c>
      <c r="M84" s="290">
        <v>-10.45</v>
      </c>
      <c r="N84" s="291"/>
    </row>
    <row r="85" spans="2:14">
      <c r="B85" s="263" t="s">
        <v>46</v>
      </c>
      <c r="C85" s="288">
        <v>-0.49</v>
      </c>
      <c r="D85" s="288">
        <v>257.79000000000002</v>
      </c>
      <c r="E85" s="288">
        <v>-53.34</v>
      </c>
      <c r="F85" s="288">
        <v>-4.16</v>
      </c>
      <c r="G85" s="288">
        <v>-17.64</v>
      </c>
      <c r="H85" s="288">
        <v>-9.24</v>
      </c>
      <c r="I85" s="288">
        <v>-1.63</v>
      </c>
      <c r="J85" s="288">
        <v>0.02</v>
      </c>
      <c r="K85" s="288">
        <v>0</v>
      </c>
      <c r="L85" s="289">
        <v>171.31</v>
      </c>
      <c r="M85" s="290">
        <v>614.83000000000004</v>
      </c>
      <c r="N85" s="291"/>
    </row>
    <row r="86" spans="2:14">
      <c r="B86" s="263" t="s">
        <v>409</v>
      </c>
      <c r="C86" s="288">
        <v>-0.02</v>
      </c>
      <c r="D86" s="288">
        <v>-58.17</v>
      </c>
      <c r="E86" s="288">
        <v>-455.59</v>
      </c>
      <c r="F86" s="288">
        <v>-4.54</v>
      </c>
      <c r="G86" s="288">
        <v>-10.35</v>
      </c>
      <c r="H86" s="288">
        <v>-70.42</v>
      </c>
      <c r="I86" s="288">
        <v>-1.72</v>
      </c>
      <c r="J86" s="288">
        <v>0.01</v>
      </c>
      <c r="K86" s="288">
        <v>0</v>
      </c>
      <c r="L86" s="289">
        <v>-600.79999999999995</v>
      </c>
      <c r="M86" s="290">
        <v>1.1000000000000001</v>
      </c>
      <c r="N86" s="291"/>
    </row>
    <row r="87" spans="2:14">
      <c r="B87" s="263" t="s">
        <v>48</v>
      </c>
      <c r="C87" s="288">
        <v>0.05</v>
      </c>
      <c r="D87" s="288">
        <v>31.25</v>
      </c>
      <c r="E87" s="288">
        <v>2.52</v>
      </c>
      <c r="F87" s="288">
        <v>10.56</v>
      </c>
      <c r="G87" s="288">
        <v>0.86</v>
      </c>
      <c r="H87" s="288">
        <v>0.36</v>
      </c>
      <c r="I87" s="288">
        <v>11.3</v>
      </c>
      <c r="J87" s="288">
        <v>0.04</v>
      </c>
      <c r="K87" s="288">
        <v>0</v>
      </c>
      <c r="L87" s="289">
        <v>56.94</v>
      </c>
      <c r="M87" s="290">
        <v>337.58</v>
      </c>
      <c r="N87" s="291"/>
    </row>
    <row r="88" spans="2:14">
      <c r="B88" s="263" t="s">
        <v>410</v>
      </c>
      <c r="C88" s="288">
        <v>-0.18</v>
      </c>
      <c r="D88" s="288">
        <v>-150.46</v>
      </c>
      <c r="E88" s="288">
        <v>-151.03</v>
      </c>
      <c r="F88" s="288">
        <v>0.16</v>
      </c>
      <c r="G88" s="288">
        <v>-7.92</v>
      </c>
      <c r="H88" s="288">
        <v>-24.16</v>
      </c>
      <c r="I88" s="288">
        <v>-8.08</v>
      </c>
      <c r="J88" s="288">
        <v>-1.59</v>
      </c>
      <c r="K88" s="288">
        <v>0</v>
      </c>
      <c r="L88" s="289">
        <v>-343.26</v>
      </c>
      <c r="M88" s="290">
        <v>-19.43</v>
      </c>
      <c r="N88" s="291"/>
    </row>
    <row r="89" spans="2:14">
      <c r="B89" s="263" t="s">
        <v>184</v>
      </c>
      <c r="C89" s="288">
        <v>150.32</v>
      </c>
      <c r="D89" s="288">
        <v>3106.61</v>
      </c>
      <c r="E89" s="288">
        <v>-1345.03</v>
      </c>
      <c r="F89" s="288">
        <v>-141.13</v>
      </c>
      <c r="G89" s="288">
        <v>-260.75</v>
      </c>
      <c r="H89" s="288">
        <v>1176.92</v>
      </c>
      <c r="I89" s="288">
        <v>-38.950000000000003</v>
      </c>
      <c r="J89" s="288">
        <v>-0.60000000000000142</v>
      </c>
      <c r="K89" s="288">
        <v>5.2</v>
      </c>
      <c r="L89" s="289">
        <v>2652.59</v>
      </c>
      <c r="M89" s="290">
        <v>7932.03</v>
      </c>
      <c r="N89" s="291"/>
    </row>
    <row r="90" spans="2:14">
      <c r="B90" s="263" t="s">
        <v>50</v>
      </c>
      <c r="C90" s="288">
        <v>-5.46</v>
      </c>
      <c r="D90" s="288">
        <v>3.0000000000001137E-2</v>
      </c>
      <c r="E90" s="288">
        <v>-73.33</v>
      </c>
      <c r="F90" s="288">
        <v>-54.06</v>
      </c>
      <c r="G90" s="288">
        <v>-25.02</v>
      </c>
      <c r="H90" s="288">
        <v>-20.22</v>
      </c>
      <c r="I90" s="288">
        <v>-11.61</v>
      </c>
      <c r="J90" s="288">
        <v>0.02</v>
      </c>
      <c r="K90" s="288">
        <v>-2.33</v>
      </c>
      <c r="L90" s="289">
        <v>-191.98</v>
      </c>
      <c r="M90" s="290">
        <v>-4.37</v>
      </c>
      <c r="N90" s="291"/>
    </row>
    <row r="91" spans="2:14">
      <c r="B91" s="263" t="s">
        <v>411</v>
      </c>
      <c r="C91" s="288">
        <v>-0.02</v>
      </c>
      <c r="D91" s="288">
        <v>8.68</v>
      </c>
      <c r="E91" s="288">
        <v>-27.77</v>
      </c>
      <c r="F91" s="288">
        <v>0.24</v>
      </c>
      <c r="G91" s="288">
        <v>-1.89</v>
      </c>
      <c r="H91" s="288">
        <v>-1.59</v>
      </c>
      <c r="I91" s="288">
        <v>0.7</v>
      </c>
      <c r="J91" s="288">
        <v>0</v>
      </c>
      <c r="K91" s="288">
        <v>0</v>
      </c>
      <c r="L91" s="289">
        <v>-21.65</v>
      </c>
      <c r="M91" s="290">
        <v>-0.03</v>
      </c>
      <c r="N91" s="291"/>
    </row>
    <row r="92" spans="2:14">
      <c r="B92" s="263" t="s">
        <v>242</v>
      </c>
      <c r="C92" s="288">
        <v>-1.47</v>
      </c>
      <c r="D92" s="288">
        <v>-229.56</v>
      </c>
      <c r="E92" s="288">
        <v>-350.22</v>
      </c>
      <c r="F92" s="288">
        <v>-11.7</v>
      </c>
      <c r="G92" s="288">
        <v>-67.400000000000006</v>
      </c>
      <c r="H92" s="288">
        <v>-180.67</v>
      </c>
      <c r="I92" s="288">
        <v>-8.0299999999999994</v>
      </c>
      <c r="J92" s="288">
        <v>-4.4400000000000004</v>
      </c>
      <c r="K92" s="288">
        <v>0</v>
      </c>
      <c r="L92" s="289">
        <v>-853.49</v>
      </c>
      <c r="M92" s="290">
        <v>-396.21</v>
      </c>
      <c r="N92" s="291"/>
    </row>
    <row r="93" spans="2:14">
      <c r="B93" s="263" t="s">
        <v>412</v>
      </c>
      <c r="C93" s="288">
        <v>-0.03</v>
      </c>
      <c r="D93" s="288">
        <v>-82.12</v>
      </c>
      <c r="E93" s="288">
        <v>-283.97000000000003</v>
      </c>
      <c r="F93" s="288">
        <v>0.75</v>
      </c>
      <c r="G93" s="288">
        <v>-4.53</v>
      </c>
      <c r="H93" s="288">
        <v>-13.1</v>
      </c>
      <c r="I93" s="288">
        <v>0.3</v>
      </c>
      <c r="J93" s="288">
        <v>0</v>
      </c>
      <c r="K93" s="288">
        <v>0</v>
      </c>
      <c r="L93" s="289">
        <v>-382.7</v>
      </c>
      <c r="M93" s="290">
        <v>0.09</v>
      </c>
      <c r="N93" s="291"/>
    </row>
    <row r="94" spans="2:14">
      <c r="B94" s="263" t="s">
        <v>413</v>
      </c>
      <c r="C94" s="288">
        <v>-35.57</v>
      </c>
      <c r="D94" s="288">
        <v>224.85</v>
      </c>
      <c r="E94" s="288">
        <v>-589.03</v>
      </c>
      <c r="F94" s="288">
        <v>6.2700000000000387</v>
      </c>
      <c r="G94" s="288">
        <v>-106.09</v>
      </c>
      <c r="H94" s="288">
        <v>-186.67</v>
      </c>
      <c r="I94" s="288">
        <v>-77.09</v>
      </c>
      <c r="J94" s="288">
        <v>2.44</v>
      </c>
      <c r="K94" s="288">
        <v>-1.04</v>
      </c>
      <c r="L94" s="289">
        <v>-761.93</v>
      </c>
      <c r="M94" s="290">
        <v>579.1</v>
      </c>
      <c r="N94" s="291"/>
    </row>
    <row r="95" spans="2:14">
      <c r="B95" s="285" t="s">
        <v>28</v>
      </c>
      <c r="C95" s="292">
        <v>115.86</v>
      </c>
      <c r="D95" s="292">
        <v>3208.58</v>
      </c>
      <c r="E95" s="292">
        <v>-3375.92</v>
      </c>
      <c r="F95" s="292">
        <v>-176.04</v>
      </c>
      <c r="G95" s="292">
        <v>-587.96</v>
      </c>
      <c r="H95" s="292">
        <v>535.27</v>
      </c>
      <c r="I95" s="292">
        <v>-167.86</v>
      </c>
      <c r="J95" s="292">
        <v>-2.74</v>
      </c>
      <c r="K95" s="292">
        <v>0.47999999999999865</v>
      </c>
      <c r="L95" s="293">
        <v>-450.32999999999811</v>
      </c>
      <c r="M95" s="294">
        <v>8568.76</v>
      </c>
      <c r="N95" s="291"/>
    </row>
    <row r="96" spans="2:14" ht="13.2">
      <c r="B96" t="s">
        <v>394</v>
      </c>
      <c r="L96" s="295"/>
      <c r="M96" s="296"/>
      <c r="N96" s="291"/>
    </row>
    <row r="97" spans="12:14">
      <c r="L97" s="295"/>
      <c r="M97" s="296"/>
      <c r="N97" s="291"/>
    </row>
    <row r="98" spans="12:14">
      <c r="L98" s="295"/>
      <c r="M98" s="296"/>
      <c r="N98" s="291"/>
    </row>
    <row r="99" spans="12:14">
      <c r="L99" s="295"/>
      <c r="M99" s="297"/>
      <c r="N99" s="291"/>
    </row>
    <row r="100" spans="12:14">
      <c r="L100" s="295"/>
      <c r="M100" s="297"/>
      <c r="N100" s="291"/>
    </row>
    <row r="101" spans="12:14">
      <c r="L101" s="295"/>
      <c r="M101" s="297"/>
      <c r="N101" s="291"/>
    </row>
    <row r="102" spans="12:14">
      <c r="L102" s="295"/>
      <c r="M102" s="297"/>
      <c r="N102" s="291"/>
    </row>
    <row r="103" spans="12:14">
      <c r="L103" s="297"/>
      <c r="M103" s="297"/>
      <c r="N103" s="291"/>
    </row>
    <row r="104" spans="12:14">
      <c r="L104" s="297"/>
      <c r="M104" s="297"/>
      <c r="N104" s="291"/>
    </row>
    <row r="105" spans="12:14">
      <c r="L105" s="297"/>
      <c r="M105" s="297"/>
      <c r="N105" s="291"/>
    </row>
    <row r="106" spans="12:14">
      <c r="L106" s="297"/>
      <c r="M106" s="297"/>
      <c r="N106" s="291"/>
    </row>
    <row r="107" spans="12:14">
      <c r="L107" s="297"/>
      <c r="M107" s="297"/>
      <c r="N107" s="291"/>
    </row>
    <row r="108" spans="12:14">
      <c r="L108" s="297"/>
      <c r="M108" s="297"/>
      <c r="N108" s="291"/>
    </row>
    <row r="109" spans="12:14">
      <c r="L109" s="297"/>
      <c r="M109" s="297"/>
      <c r="N109" s="291"/>
    </row>
    <row r="110" spans="12:14">
      <c r="L110" s="297"/>
      <c r="M110" s="297"/>
      <c r="N110" s="291"/>
    </row>
    <row r="111" spans="12:14">
      <c r="L111" s="297"/>
      <c r="M111" s="297"/>
      <c r="N111" s="291"/>
    </row>
    <row r="112" spans="12:14">
      <c r="L112" s="297"/>
      <c r="M112" s="297"/>
      <c r="N112" s="291"/>
    </row>
    <row r="113" spans="12:14">
      <c r="L113" s="297"/>
      <c r="M113" s="297"/>
      <c r="N113" s="291"/>
    </row>
    <row r="114" spans="12:14">
      <c r="L114" s="297"/>
      <c r="M114" s="297"/>
      <c r="N114" s="291"/>
    </row>
    <row r="115" spans="12:14">
      <c r="L115" s="297"/>
      <c r="M115" s="297"/>
      <c r="N115" s="291"/>
    </row>
    <row r="116" spans="12:14">
      <c r="L116" s="297"/>
      <c r="M116" s="297"/>
      <c r="N116" s="291"/>
    </row>
    <row r="117" spans="12:14">
      <c r="L117" s="297"/>
      <c r="M117" s="297"/>
      <c r="N117" s="291"/>
    </row>
    <row r="118" spans="12:14">
      <c r="L118" s="297"/>
      <c r="M118" s="297"/>
      <c r="N118" s="291"/>
    </row>
    <row r="119" spans="12:14">
      <c r="L119" s="297"/>
      <c r="M119" s="297"/>
      <c r="N119" s="291"/>
    </row>
    <row r="120" spans="12:14">
      <c r="L120" s="297"/>
      <c r="M120" s="297"/>
      <c r="N120" s="291"/>
    </row>
    <row r="121" spans="12:14">
      <c r="L121" s="297"/>
      <c r="M121" s="297"/>
      <c r="N121" s="291"/>
    </row>
    <row r="122" spans="12:14">
      <c r="L122" s="297"/>
      <c r="M122" s="297"/>
      <c r="N122" s="291"/>
    </row>
    <row r="123" spans="12:14">
      <c r="L123" s="297"/>
      <c r="M123" s="297"/>
      <c r="N123" s="291"/>
    </row>
    <row r="124" spans="12:14">
      <c r="L124" s="297"/>
      <c r="M124" s="297"/>
      <c r="N124" s="291"/>
    </row>
    <row r="125" spans="12:14">
      <c r="L125" s="297"/>
      <c r="M125" s="297"/>
      <c r="N125" s="291"/>
    </row>
    <row r="126" spans="12:14">
      <c r="L126" s="297"/>
      <c r="M126" s="297"/>
      <c r="N126" s="291"/>
    </row>
    <row r="127" spans="12:14">
      <c r="L127" s="297"/>
      <c r="M127" s="297"/>
      <c r="N127" s="291"/>
    </row>
    <row r="128" spans="12:14">
      <c r="L128" s="297"/>
      <c r="M128" s="297"/>
      <c r="N128" s="291"/>
    </row>
    <row r="129" spans="12:14">
      <c r="L129" s="297"/>
      <c r="M129" s="297"/>
      <c r="N129" s="291"/>
    </row>
    <row r="130" spans="12:14">
      <c r="L130" s="297"/>
      <c r="M130" s="297"/>
      <c r="N130" s="291"/>
    </row>
    <row r="131" spans="12:14">
      <c r="L131" s="297"/>
      <c r="M131" s="297"/>
      <c r="N131" s="291"/>
    </row>
    <row r="132" spans="12:14">
      <c r="L132" s="297"/>
      <c r="M132" s="297"/>
      <c r="N132" s="291"/>
    </row>
    <row r="133" spans="12:14">
      <c r="L133" s="297"/>
      <c r="M133" s="297"/>
      <c r="N133" s="291"/>
    </row>
    <row r="134" spans="12:14">
      <c r="L134" s="297"/>
      <c r="M134" s="297"/>
      <c r="N134" s="291"/>
    </row>
    <row r="135" spans="12:14">
      <c r="L135" s="297"/>
      <c r="M135" s="297"/>
      <c r="N135" s="291"/>
    </row>
    <row r="136" spans="12:14">
      <c r="L136" s="297"/>
      <c r="M136" s="297"/>
      <c r="N136" s="291"/>
    </row>
  </sheetData>
  <printOptions horizontalCentered="1" verticalCentered="1"/>
  <pageMargins left="0.75" right="0.47244094488188981" top="0.55118110236220474" bottom="0.55118110236220474" header="0.51181102362204722" footer="0.31496062992125984"/>
  <pageSetup scale="80" orientation="landscape" r:id="rId1"/>
  <headerFooter alignWithMargins="0">
    <oddFooter>&amp;R&amp;P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showGridLines="0" topLeftCell="A55" zoomScale="75" workbookViewId="0">
      <selection activeCell="AH1" sqref="A1:IV65536"/>
    </sheetView>
  </sheetViews>
  <sheetFormatPr baseColWidth="10" defaultRowHeight="13.2"/>
  <cols>
    <col min="1" max="1" width="5.88671875" customWidth="1"/>
  </cols>
  <sheetData>
    <row r="1" spans="1:13"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3" spans="1:13">
      <c r="A3" s="152" t="s">
        <v>436</v>
      </c>
      <c r="B3" s="151" t="s">
        <v>437</v>
      </c>
    </row>
    <row r="4" spans="1:13">
      <c r="B4" s="263" t="s">
        <v>408</v>
      </c>
    </row>
    <row r="5" spans="1:13" ht="4.5" customHeight="1"/>
    <row r="6" spans="1:13">
      <c r="B6" s="268" t="s">
        <v>42</v>
      </c>
      <c r="C6" s="298">
        <v>1993</v>
      </c>
      <c r="D6" s="298">
        <v>1994</v>
      </c>
      <c r="E6" s="298">
        <v>1995</v>
      </c>
      <c r="F6" s="298">
        <v>1996</v>
      </c>
      <c r="G6" s="298">
        <v>1997</v>
      </c>
    </row>
    <row r="7" spans="1:13">
      <c r="B7" s="263" t="s">
        <v>43</v>
      </c>
      <c r="C7" s="273">
        <v>237.57</v>
      </c>
      <c r="D7" s="273">
        <v>304.69</v>
      </c>
      <c r="E7" s="273">
        <v>249.12</v>
      </c>
      <c r="F7" s="273">
        <v>418.86</v>
      </c>
      <c r="G7" s="273">
        <v>479.7</v>
      </c>
    </row>
    <row r="8" spans="1:13">
      <c r="B8" s="263" t="s">
        <v>44</v>
      </c>
      <c r="C8" s="273">
        <v>7.85</v>
      </c>
      <c r="D8" s="273">
        <v>17.21</v>
      </c>
      <c r="E8" s="273">
        <v>14.39</v>
      </c>
      <c r="F8" s="273">
        <v>15.88</v>
      </c>
      <c r="G8" s="273">
        <v>12.66</v>
      </c>
    </row>
    <row r="9" spans="1:13">
      <c r="B9" s="263" t="s">
        <v>45</v>
      </c>
      <c r="C9" s="273">
        <v>20.53</v>
      </c>
      <c r="D9" s="273">
        <v>43.42</v>
      </c>
      <c r="E9" s="273">
        <v>20.16</v>
      </c>
      <c r="F9" s="273">
        <v>32.340000000000003</v>
      </c>
      <c r="G9" s="273">
        <v>42.61</v>
      </c>
    </row>
    <row r="10" spans="1:13">
      <c r="B10" s="263" t="s">
        <v>46</v>
      </c>
      <c r="C10" s="273">
        <v>128.87</v>
      </c>
      <c r="D10" s="273">
        <v>200.04</v>
      </c>
      <c r="E10" s="273">
        <v>125.48</v>
      </c>
      <c r="F10" s="273">
        <v>265.41000000000003</v>
      </c>
      <c r="G10" s="273">
        <v>208.42</v>
      </c>
    </row>
    <row r="11" spans="1:13">
      <c r="B11" s="263" t="s">
        <v>409</v>
      </c>
      <c r="C11" s="273">
        <v>173.96</v>
      </c>
      <c r="D11" s="273">
        <v>191.93</v>
      </c>
      <c r="E11" s="273">
        <v>225.42</v>
      </c>
      <c r="F11" s="273">
        <v>382.82</v>
      </c>
      <c r="G11" s="273">
        <v>608.47</v>
      </c>
    </row>
    <row r="12" spans="1:13">
      <c r="B12" s="263" t="s">
        <v>48</v>
      </c>
      <c r="C12" s="273">
        <v>0.23</v>
      </c>
      <c r="D12" s="273">
        <v>0.54</v>
      </c>
      <c r="E12" s="273">
        <v>1.57</v>
      </c>
      <c r="F12" s="273">
        <v>1.25</v>
      </c>
      <c r="G12" s="273">
        <v>0.7</v>
      </c>
    </row>
    <row r="13" spans="1:13">
      <c r="B13" s="263" t="s">
        <v>410</v>
      </c>
      <c r="C13" s="273">
        <v>73.98</v>
      </c>
      <c r="D13" s="273">
        <v>177.88</v>
      </c>
      <c r="E13" s="273">
        <v>175.32</v>
      </c>
      <c r="F13" s="273">
        <v>314.02</v>
      </c>
      <c r="G13" s="273">
        <v>351.42</v>
      </c>
    </row>
    <row r="14" spans="1:13">
      <c r="B14" s="263" t="s">
        <v>184</v>
      </c>
      <c r="C14" s="273">
        <v>3631.51</v>
      </c>
      <c r="D14" s="273">
        <v>4863.1499999999996</v>
      </c>
      <c r="E14" s="273">
        <v>5005.74</v>
      </c>
      <c r="F14" s="273">
        <v>9694.58</v>
      </c>
      <c r="G14" s="273">
        <v>12737.09</v>
      </c>
    </row>
    <row r="15" spans="1:13">
      <c r="B15" s="263" t="s">
        <v>50</v>
      </c>
      <c r="C15" s="273">
        <v>254.41</v>
      </c>
      <c r="D15" s="273">
        <v>518.77</v>
      </c>
      <c r="E15" s="273">
        <v>161.09</v>
      </c>
      <c r="F15" s="273">
        <v>255.84</v>
      </c>
      <c r="G15" s="273">
        <v>254.65</v>
      </c>
    </row>
    <row r="16" spans="1:13">
      <c r="B16" s="263" t="s">
        <v>411</v>
      </c>
      <c r="C16" s="273">
        <v>14.67</v>
      </c>
      <c r="D16" s="273">
        <v>17.760000000000002</v>
      </c>
      <c r="E16" s="273">
        <v>23.28</v>
      </c>
      <c r="F16" s="273">
        <v>26.8</v>
      </c>
      <c r="G16" s="273">
        <v>65.22</v>
      </c>
    </row>
    <row r="17" spans="1:7">
      <c r="B17" s="263" t="s">
        <v>242</v>
      </c>
      <c r="C17" s="273">
        <v>565.13</v>
      </c>
      <c r="D17" s="273">
        <v>798</v>
      </c>
      <c r="E17" s="273">
        <v>649.12</v>
      </c>
      <c r="F17" s="273">
        <v>941.86</v>
      </c>
      <c r="G17" s="273">
        <v>927.85</v>
      </c>
    </row>
    <row r="18" spans="1:7">
      <c r="B18" s="263" t="s">
        <v>412</v>
      </c>
      <c r="C18" s="273">
        <v>97.62</v>
      </c>
      <c r="D18" s="273">
        <v>140.21</v>
      </c>
      <c r="E18" s="273">
        <v>96.48</v>
      </c>
      <c r="F18" s="273">
        <v>239.38</v>
      </c>
      <c r="G18" s="273">
        <v>391.43</v>
      </c>
    </row>
    <row r="19" spans="1:7">
      <c r="B19" s="263" t="s">
        <v>413</v>
      </c>
      <c r="C19" s="273">
        <v>786.51</v>
      </c>
      <c r="D19" s="273">
        <v>1072.74</v>
      </c>
      <c r="E19" s="273">
        <v>860.83</v>
      </c>
      <c r="F19" s="273">
        <v>1572.62</v>
      </c>
      <c r="G19" s="273">
        <v>2061.1999999999998</v>
      </c>
    </row>
    <row r="20" spans="1:7">
      <c r="B20" s="299" t="s">
        <v>28</v>
      </c>
      <c r="C20" s="300">
        <v>5992.84</v>
      </c>
      <c r="D20" s="300">
        <v>8346.34</v>
      </c>
      <c r="E20" s="300">
        <v>7608</v>
      </c>
      <c r="F20" s="300">
        <v>14161.66</v>
      </c>
      <c r="G20" s="300">
        <v>18141.419999999998</v>
      </c>
    </row>
    <row r="21" spans="1:7">
      <c r="B21" s="263" t="s">
        <v>414</v>
      </c>
      <c r="C21" s="301"/>
      <c r="D21" s="301"/>
      <c r="E21" s="301"/>
      <c r="F21" s="301"/>
      <c r="G21" s="301"/>
    </row>
    <row r="22" spans="1:7">
      <c r="B22" t="s">
        <v>394</v>
      </c>
      <c r="C22" s="302"/>
      <c r="D22" s="302"/>
      <c r="E22" s="302"/>
      <c r="F22" s="302"/>
      <c r="G22" s="302"/>
    </row>
    <row r="23" spans="1:7">
      <c r="A23" s="152" t="s">
        <v>438</v>
      </c>
      <c r="B23" s="151" t="s">
        <v>439</v>
      </c>
      <c r="C23" s="302"/>
      <c r="D23" s="302"/>
      <c r="E23" s="302"/>
      <c r="F23" s="302"/>
      <c r="G23" s="302"/>
    </row>
    <row r="24" spans="1:7">
      <c r="B24" s="263" t="s">
        <v>425</v>
      </c>
      <c r="C24" s="302"/>
      <c r="D24" s="302"/>
      <c r="E24" s="302"/>
      <c r="F24" s="302"/>
      <c r="G24" s="302"/>
    </row>
    <row r="25" spans="1:7" ht="6" customHeight="1">
      <c r="C25" s="302"/>
      <c r="D25" s="302"/>
      <c r="E25" s="302"/>
      <c r="F25" s="302"/>
      <c r="G25" s="302"/>
    </row>
    <row r="26" spans="1:7">
      <c r="B26" s="268" t="s">
        <v>42</v>
      </c>
      <c r="C26" s="298">
        <v>1993</v>
      </c>
      <c r="D26" s="298">
        <v>1994</v>
      </c>
      <c r="E26" s="298">
        <v>1995</v>
      </c>
      <c r="F26" s="298">
        <v>1996</v>
      </c>
      <c r="G26" s="298">
        <v>1997</v>
      </c>
    </row>
    <row r="27" spans="1:7">
      <c r="B27" s="263" t="s">
        <v>43</v>
      </c>
      <c r="C27" s="273">
        <v>31.01</v>
      </c>
      <c r="D27" s="273">
        <v>69.34</v>
      </c>
      <c r="E27" s="273">
        <v>64.33</v>
      </c>
      <c r="F27" s="273">
        <v>74.849999999999994</v>
      </c>
      <c r="G27" s="273">
        <v>105.73</v>
      </c>
    </row>
    <row r="28" spans="1:7">
      <c r="B28" s="263" t="s">
        <v>44</v>
      </c>
      <c r="C28" s="273">
        <v>17.11</v>
      </c>
      <c r="D28" s="273">
        <v>21.92</v>
      </c>
      <c r="E28" s="273">
        <v>20.440000000000001</v>
      </c>
      <c r="F28" s="273">
        <v>82.68</v>
      </c>
      <c r="G28" s="273">
        <v>102.62</v>
      </c>
    </row>
    <row r="29" spans="1:7">
      <c r="B29" s="263" t="s">
        <v>45</v>
      </c>
      <c r="C29" s="273">
        <v>19.88</v>
      </c>
      <c r="D29" s="273">
        <v>47.64</v>
      </c>
      <c r="E29" s="273">
        <v>102.03</v>
      </c>
      <c r="F29" s="273">
        <v>165.88</v>
      </c>
      <c r="G29" s="273">
        <v>151.26</v>
      </c>
    </row>
    <row r="30" spans="1:7">
      <c r="B30" s="263" t="s">
        <v>46</v>
      </c>
      <c r="C30" s="273">
        <v>21.15</v>
      </c>
      <c r="D30" s="273">
        <v>24.87</v>
      </c>
      <c r="E30" s="273">
        <v>38.58</v>
      </c>
      <c r="F30" s="273">
        <v>338.41</v>
      </c>
      <c r="G30" s="273">
        <v>379.73</v>
      </c>
    </row>
    <row r="31" spans="1:7">
      <c r="B31" s="263" t="s">
        <v>409</v>
      </c>
      <c r="C31" s="273">
        <v>2.93</v>
      </c>
      <c r="D31" s="273">
        <v>2.87</v>
      </c>
      <c r="E31" s="273">
        <v>3.58</v>
      </c>
      <c r="F31" s="273">
        <v>35.520000000000003</v>
      </c>
      <c r="G31" s="273">
        <v>7.67</v>
      </c>
    </row>
    <row r="32" spans="1:7">
      <c r="B32" s="263" t="s">
        <v>48</v>
      </c>
      <c r="C32" s="273">
        <v>4.66</v>
      </c>
      <c r="D32" s="273">
        <v>6.65</v>
      </c>
      <c r="E32" s="273">
        <v>18.420000000000002</v>
      </c>
      <c r="F32" s="273">
        <v>56.45</v>
      </c>
      <c r="G32" s="273">
        <v>57.64</v>
      </c>
    </row>
    <row r="33" spans="1:7">
      <c r="B33" s="263" t="s">
        <v>410</v>
      </c>
      <c r="C33" s="273">
        <v>0.74</v>
      </c>
      <c r="D33" s="273">
        <v>1.49</v>
      </c>
      <c r="E33" s="273">
        <v>0.31</v>
      </c>
      <c r="F33" s="273">
        <v>3.16</v>
      </c>
      <c r="G33" s="273">
        <v>8.16</v>
      </c>
    </row>
    <row r="34" spans="1:7">
      <c r="B34" s="263" t="s">
        <v>184</v>
      </c>
      <c r="C34" s="273">
        <v>3810.16</v>
      </c>
      <c r="D34" s="273">
        <v>4949.7700000000004</v>
      </c>
      <c r="E34" s="273">
        <v>7061.15</v>
      </c>
      <c r="F34" s="273">
        <v>11819.84</v>
      </c>
      <c r="G34" s="273">
        <v>15389.68</v>
      </c>
    </row>
    <row r="35" spans="1:7">
      <c r="B35" s="263" t="s">
        <v>50</v>
      </c>
      <c r="C35" s="273">
        <v>26.67</v>
      </c>
      <c r="D35" s="273">
        <v>41.36</v>
      </c>
      <c r="E35" s="273">
        <v>67.760000000000005</v>
      </c>
      <c r="F35" s="273">
        <v>92.35</v>
      </c>
      <c r="G35" s="273">
        <v>62.67</v>
      </c>
    </row>
    <row r="36" spans="1:7">
      <c r="B36" s="263" t="s">
        <v>411</v>
      </c>
      <c r="C36" s="273">
        <v>25.05</v>
      </c>
      <c r="D36" s="273">
        <v>30.47</v>
      </c>
      <c r="E36" s="273">
        <v>44.12</v>
      </c>
      <c r="F36" s="273">
        <v>38.35</v>
      </c>
      <c r="G36" s="273">
        <v>43.57</v>
      </c>
    </row>
    <row r="37" spans="1:7">
      <c r="B37" s="263" t="s">
        <v>242</v>
      </c>
      <c r="C37" s="273">
        <v>24.73</v>
      </c>
      <c r="D37" s="273">
        <v>19.84</v>
      </c>
      <c r="E37" s="273">
        <v>21.56</v>
      </c>
      <c r="F37" s="273">
        <v>35.53</v>
      </c>
      <c r="G37" s="273">
        <v>74.36</v>
      </c>
    </row>
    <row r="38" spans="1:7">
      <c r="B38" s="263" t="s">
        <v>412</v>
      </c>
      <c r="C38" s="273">
        <v>3.55</v>
      </c>
      <c r="D38" s="273">
        <v>2.88</v>
      </c>
      <c r="E38" s="273">
        <v>8.5</v>
      </c>
      <c r="F38" s="273">
        <v>9.6199999999999992</v>
      </c>
      <c r="G38" s="273">
        <v>8.73</v>
      </c>
    </row>
    <row r="39" spans="1:7">
      <c r="B39" s="263" t="s">
        <v>413</v>
      </c>
      <c r="C39" s="273">
        <v>275.43</v>
      </c>
      <c r="D39" s="273">
        <v>311.86</v>
      </c>
      <c r="E39" s="273">
        <v>461.06</v>
      </c>
      <c r="F39" s="273">
        <v>830.39</v>
      </c>
      <c r="G39" s="273">
        <v>1299.27</v>
      </c>
    </row>
    <row r="40" spans="1:7">
      <c r="B40" s="299" t="s">
        <v>28</v>
      </c>
      <c r="C40" s="300">
        <v>4263.07</v>
      </c>
      <c r="D40" s="300">
        <v>5530.96</v>
      </c>
      <c r="E40" s="300">
        <v>7911.84</v>
      </c>
      <c r="F40" s="300">
        <v>13583.03</v>
      </c>
      <c r="G40" s="300">
        <v>17691.09</v>
      </c>
    </row>
    <row r="41" spans="1:7">
      <c r="B41" s="263" t="s">
        <v>414</v>
      </c>
      <c r="C41" s="301"/>
      <c r="D41" s="301"/>
      <c r="E41" s="301"/>
      <c r="F41" s="301"/>
      <c r="G41" s="301"/>
    </row>
    <row r="42" spans="1:7">
      <c r="B42" t="s">
        <v>394</v>
      </c>
      <c r="C42" s="302"/>
      <c r="D42" s="302"/>
      <c r="E42" s="302"/>
      <c r="F42" s="302"/>
      <c r="G42" s="302"/>
    </row>
    <row r="43" spans="1:7">
      <c r="A43" s="152" t="s">
        <v>440</v>
      </c>
      <c r="B43" s="151" t="s">
        <v>439</v>
      </c>
      <c r="C43" s="302"/>
      <c r="D43" s="302"/>
      <c r="E43" s="302"/>
      <c r="F43" s="302"/>
      <c r="G43" s="302"/>
    </row>
    <row r="44" spans="1:7">
      <c r="B44" s="263" t="s">
        <v>431</v>
      </c>
      <c r="C44" s="302"/>
      <c r="D44" s="302"/>
      <c r="E44" s="302"/>
      <c r="F44" s="302"/>
      <c r="G44" s="302"/>
    </row>
    <row r="45" spans="1:7" ht="4.5" customHeight="1">
      <c r="C45" s="302"/>
      <c r="D45" s="302"/>
      <c r="E45" s="302"/>
      <c r="F45" s="302"/>
      <c r="G45" s="302"/>
    </row>
    <row r="46" spans="1:7">
      <c r="B46" s="268" t="s">
        <v>42</v>
      </c>
      <c r="C46" s="298">
        <v>1993</v>
      </c>
      <c r="D46" s="298">
        <v>1994</v>
      </c>
      <c r="E46" s="298">
        <v>1995</v>
      </c>
      <c r="F46" s="298">
        <v>1996</v>
      </c>
      <c r="G46" s="298">
        <v>1997</v>
      </c>
    </row>
    <row r="47" spans="1:7">
      <c r="B47" s="263" t="s">
        <v>43</v>
      </c>
      <c r="C47" s="288">
        <v>-206.56</v>
      </c>
      <c r="D47" s="288">
        <v>-235.35</v>
      </c>
      <c r="E47" s="288">
        <v>-184.79</v>
      </c>
      <c r="F47" s="288">
        <v>-344.01</v>
      </c>
      <c r="G47" s="288">
        <v>-373.97</v>
      </c>
    </row>
    <row r="48" spans="1:7">
      <c r="B48" s="263" t="s">
        <v>44</v>
      </c>
      <c r="C48" s="288">
        <v>9.26</v>
      </c>
      <c r="D48" s="288">
        <v>4.71</v>
      </c>
      <c r="E48" s="288">
        <v>6.05</v>
      </c>
      <c r="F48" s="288">
        <v>66.8</v>
      </c>
      <c r="G48" s="288">
        <v>89.96</v>
      </c>
    </row>
    <row r="49" spans="2:7">
      <c r="B49" s="263" t="s">
        <v>45</v>
      </c>
      <c r="C49" s="288">
        <v>-0.65000000000000213</v>
      </c>
      <c r="D49" s="288">
        <v>4.22</v>
      </c>
      <c r="E49" s="288">
        <v>81.87</v>
      </c>
      <c r="F49" s="288">
        <v>133.54</v>
      </c>
      <c r="G49" s="288">
        <v>108.65</v>
      </c>
    </row>
    <row r="50" spans="2:7">
      <c r="B50" s="263" t="s">
        <v>46</v>
      </c>
      <c r="C50" s="288">
        <v>-107.72</v>
      </c>
      <c r="D50" s="288">
        <v>-175.17</v>
      </c>
      <c r="E50" s="288">
        <v>-86.9</v>
      </c>
      <c r="F50" s="288">
        <v>73</v>
      </c>
      <c r="G50" s="288">
        <v>171.31</v>
      </c>
    </row>
    <row r="51" spans="2:7">
      <c r="B51" s="263" t="s">
        <v>409</v>
      </c>
      <c r="C51" s="288">
        <v>-171.03</v>
      </c>
      <c r="D51" s="288">
        <v>-189.06</v>
      </c>
      <c r="E51" s="288">
        <v>-221.84</v>
      </c>
      <c r="F51" s="288">
        <v>-347.3</v>
      </c>
      <c r="G51" s="288">
        <v>-600.79999999999995</v>
      </c>
    </row>
    <row r="52" spans="2:7">
      <c r="B52" s="263" t="s">
        <v>48</v>
      </c>
      <c r="C52" s="288">
        <v>4.43</v>
      </c>
      <c r="D52" s="288">
        <v>6.11</v>
      </c>
      <c r="E52" s="288">
        <v>16.850000000000001</v>
      </c>
      <c r="F52" s="288">
        <v>55.2</v>
      </c>
      <c r="G52" s="288">
        <v>56.94</v>
      </c>
    </row>
    <row r="53" spans="2:7">
      <c r="B53" s="263" t="s">
        <v>410</v>
      </c>
      <c r="C53" s="288">
        <v>-73.239999999999995</v>
      </c>
      <c r="D53" s="288">
        <v>-176.39</v>
      </c>
      <c r="E53" s="288">
        <v>-175.01</v>
      </c>
      <c r="F53" s="288">
        <v>-310.86</v>
      </c>
      <c r="G53" s="288">
        <v>-343.26</v>
      </c>
    </row>
    <row r="54" spans="2:7">
      <c r="B54" s="263" t="s">
        <v>184</v>
      </c>
      <c r="C54" s="288">
        <v>178.65</v>
      </c>
      <c r="D54" s="288">
        <v>86.6200000000008</v>
      </c>
      <c r="E54" s="288">
        <v>2055.41</v>
      </c>
      <c r="F54" s="288">
        <v>2125.2600000000002</v>
      </c>
      <c r="G54" s="288">
        <v>2652.59</v>
      </c>
    </row>
    <row r="55" spans="2:7">
      <c r="B55" s="263" t="s">
        <v>50</v>
      </c>
      <c r="C55" s="288">
        <v>-227.74</v>
      </c>
      <c r="D55" s="288">
        <v>-477.41</v>
      </c>
      <c r="E55" s="288">
        <v>-93.33</v>
      </c>
      <c r="F55" s="288">
        <v>-163.49</v>
      </c>
      <c r="G55" s="288">
        <v>-191.98</v>
      </c>
    </row>
    <row r="56" spans="2:7">
      <c r="B56" s="263" t="s">
        <v>411</v>
      </c>
      <c r="C56" s="288">
        <v>10.38</v>
      </c>
      <c r="D56" s="288">
        <v>12.71</v>
      </c>
      <c r="E56" s="288">
        <v>20.84</v>
      </c>
      <c r="F56" s="288">
        <v>11.55</v>
      </c>
      <c r="G56" s="288">
        <v>-21.65</v>
      </c>
    </row>
    <row r="57" spans="2:7">
      <c r="B57" s="263" t="s">
        <v>242</v>
      </c>
      <c r="C57" s="288">
        <v>-540.4</v>
      </c>
      <c r="D57" s="288">
        <v>-778.16</v>
      </c>
      <c r="E57" s="288">
        <v>-627.55999999999995</v>
      </c>
      <c r="F57" s="288">
        <v>-906.33</v>
      </c>
      <c r="G57" s="288">
        <v>-853.49</v>
      </c>
    </row>
    <row r="58" spans="2:7">
      <c r="B58" s="263" t="s">
        <v>412</v>
      </c>
      <c r="C58" s="288">
        <v>-94.07</v>
      </c>
      <c r="D58" s="288">
        <v>-137.33000000000001</v>
      </c>
      <c r="E58" s="288">
        <v>-87.98</v>
      </c>
      <c r="F58" s="288">
        <v>-229.76</v>
      </c>
      <c r="G58" s="288">
        <v>-382.7</v>
      </c>
    </row>
    <row r="59" spans="2:7">
      <c r="B59" s="263" t="s">
        <v>413</v>
      </c>
      <c r="C59" s="288">
        <v>-511.08</v>
      </c>
      <c r="D59" s="288">
        <v>-760.88</v>
      </c>
      <c r="E59" s="288">
        <v>-399.77</v>
      </c>
      <c r="F59" s="288">
        <v>-742.23</v>
      </c>
      <c r="G59" s="288">
        <v>-761.93</v>
      </c>
    </row>
    <row r="60" spans="2:7">
      <c r="B60" s="299" t="s">
        <v>28</v>
      </c>
      <c r="C60" s="303">
        <v>-1729.77</v>
      </c>
      <c r="D60" s="303">
        <v>-2815.38</v>
      </c>
      <c r="E60" s="303">
        <v>303.83999999999997</v>
      </c>
      <c r="F60" s="303">
        <v>-578.6299999999992</v>
      </c>
      <c r="G60" s="303">
        <v>-450.32999999999811</v>
      </c>
    </row>
    <row r="61" spans="2:7">
      <c r="B61" s="263" t="s">
        <v>414</v>
      </c>
    </row>
    <row r="62" spans="2:7">
      <c r="B62" t="s">
        <v>394</v>
      </c>
    </row>
  </sheetData>
  <printOptions horizontalCentered="1" verticalCentered="1"/>
  <pageMargins left="0.75" right="0.47244094488188981" top="0.55118110236220474" bottom="0.55118110236220474" header="0.51181102362204722" footer="0.31496062992125984"/>
  <pageSetup orientation="portrait" r:id="rId1"/>
  <headerFooter alignWithMargins="0">
    <oddFooter>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65"/>
  <sheetViews>
    <sheetView topLeftCell="AD1" zoomScale="75" workbookViewId="0">
      <selection activeCell="AH1" sqref="A1:IV65536"/>
    </sheetView>
  </sheetViews>
  <sheetFormatPr baseColWidth="10" defaultRowHeight="13.2"/>
  <cols>
    <col min="1" max="1" width="30.5546875" style="305" hidden="1" customWidth="1"/>
    <col min="2" max="6" width="11.44140625" style="313" hidden="1" customWidth="1"/>
    <col min="7" max="7" width="2.6640625" style="305" hidden="1" customWidth="1"/>
    <col min="8" max="8" width="30.5546875" style="305" hidden="1" customWidth="1"/>
    <col min="9" max="13" width="0" style="305" hidden="1" customWidth="1"/>
    <col min="14" max="14" width="2.33203125" style="305" hidden="1" customWidth="1"/>
    <col min="15" max="15" width="30.5546875" style="305" hidden="1" customWidth="1"/>
    <col min="16" max="20" width="0" style="305" hidden="1" customWidth="1"/>
    <col min="21" max="21" width="2.33203125" style="305" hidden="1" customWidth="1"/>
    <col min="22" max="22" width="30.5546875" style="305" hidden="1" customWidth="1"/>
    <col min="23" max="29" width="0" style="305" hidden="1" customWidth="1"/>
    <col min="30" max="30" width="6.33203125" style="305" customWidth="1"/>
    <col min="31" max="31" width="33.44140625" style="305" customWidth="1"/>
    <col min="32" max="32" width="17.6640625" style="305" bestFit="1" customWidth="1"/>
    <col min="33" max="33" width="18.33203125" style="305" bestFit="1" customWidth="1"/>
    <col min="34" max="34" width="13.33203125" style="305" customWidth="1"/>
    <col min="35" max="35" width="19.5546875" style="305" customWidth="1"/>
    <col min="36" max="16384" width="11.5546875" style="305"/>
  </cols>
  <sheetData>
    <row r="2" spans="1:35" ht="17.399999999999999" customHeight="1">
      <c r="A2" s="354"/>
      <c r="B2" s="354"/>
      <c r="C2" s="354"/>
      <c r="D2" s="354"/>
      <c r="E2" s="354"/>
      <c r="F2" s="354"/>
      <c r="H2" s="354" t="s">
        <v>441</v>
      </c>
      <c r="I2" s="354"/>
      <c r="J2" s="354"/>
      <c r="K2" s="354"/>
      <c r="L2" s="354"/>
      <c r="M2" s="354"/>
      <c r="O2" s="354" t="s">
        <v>441</v>
      </c>
      <c r="P2" s="354"/>
      <c r="Q2" s="354"/>
      <c r="R2" s="354"/>
      <c r="S2" s="354"/>
      <c r="T2" s="354"/>
      <c r="V2" s="354" t="s">
        <v>441</v>
      </c>
      <c r="W2" s="354"/>
      <c r="X2" s="354"/>
      <c r="Y2" s="354"/>
      <c r="Z2" s="354"/>
      <c r="AA2" s="354"/>
      <c r="AD2" s="306" t="s">
        <v>442</v>
      </c>
      <c r="AE2" s="306" t="s">
        <v>443</v>
      </c>
    </row>
    <row r="4" spans="1:35" s="309" customFormat="1" ht="22.2" customHeight="1">
      <c r="A4" s="307" t="s">
        <v>444</v>
      </c>
      <c r="B4" s="308">
        <v>1993</v>
      </c>
      <c r="C4" s="308">
        <v>1994</v>
      </c>
      <c r="D4" s="308">
        <v>1995</v>
      </c>
      <c r="E4" s="308">
        <v>1996</v>
      </c>
      <c r="F4" s="308">
        <v>1997</v>
      </c>
      <c r="H4" s="307" t="s">
        <v>445</v>
      </c>
      <c r="I4" s="308">
        <v>1993</v>
      </c>
      <c r="J4" s="308">
        <v>1994</v>
      </c>
      <c r="K4" s="308">
        <v>1995</v>
      </c>
      <c r="L4" s="308">
        <v>1996</v>
      </c>
      <c r="M4" s="308">
        <v>1997</v>
      </c>
      <c r="O4" s="307" t="s">
        <v>446</v>
      </c>
      <c r="P4" s="308">
        <v>1993</v>
      </c>
      <c r="Q4" s="308">
        <v>1994</v>
      </c>
      <c r="R4" s="308">
        <v>1995</v>
      </c>
      <c r="S4" s="308">
        <v>1996</v>
      </c>
      <c r="T4" s="308">
        <v>1997</v>
      </c>
      <c r="V4" s="307" t="s">
        <v>447</v>
      </c>
      <c r="W4" s="308">
        <v>1993</v>
      </c>
      <c r="X4" s="308">
        <v>1994</v>
      </c>
      <c r="Y4" s="308">
        <v>1995</v>
      </c>
      <c r="Z4" s="308">
        <v>1996</v>
      </c>
      <c r="AA4" s="308">
        <v>1997</v>
      </c>
      <c r="AD4" s="310"/>
      <c r="AF4" s="311" t="s">
        <v>444</v>
      </c>
      <c r="AG4" s="311" t="s">
        <v>445</v>
      </c>
      <c r="AH4" s="311" t="s">
        <v>447</v>
      </c>
      <c r="AI4" s="311" t="s">
        <v>446</v>
      </c>
    </row>
    <row r="6" spans="1:35" s="306" customFormat="1" ht="13.8">
      <c r="A6" s="312" t="s">
        <v>448</v>
      </c>
      <c r="B6" s="304"/>
      <c r="C6" s="304"/>
      <c r="D6" s="304"/>
      <c r="E6" s="304"/>
      <c r="F6" s="304"/>
      <c r="H6" s="312" t="s">
        <v>448</v>
      </c>
      <c r="O6" s="312" t="s">
        <v>448</v>
      </c>
      <c r="V6" s="312" t="s">
        <v>448</v>
      </c>
      <c r="AE6" s="312" t="s">
        <v>448</v>
      </c>
    </row>
    <row r="7" spans="1:35">
      <c r="P7" s="313"/>
      <c r="Q7" s="313"/>
      <c r="R7" s="313"/>
      <c r="S7" s="313"/>
      <c r="T7" s="313"/>
    </row>
    <row r="8" spans="1:35">
      <c r="A8" s="305" t="s">
        <v>384</v>
      </c>
      <c r="B8" s="314">
        <v>379.34</v>
      </c>
      <c r="C8" s="314">
        <v>508.96</v>
      </c>
      <c r="D8" s="314">
        <v>98.24</v>
      </c>
      <c r="E8" s="314">
        <v>113.61</v>
      </c>
      <c r="F8" s="314">
        <v>212.38</v>
      </c>
      <c r="H8" s="305" t="s">
        <v>384</v>
      </c>
      <c r="I8" s="315">
        <v>129.93</v>
      </c>
      <c r="J8" s="315">
        <v>152.86000000000001</v>
      </c>
      <c r="K8" s="315">
        <v>246.01</v>
      </c>
      <c r="L8" s="315">
        <v>136.46</v>
      </c>
      <c r="M8" s="315">
        <v>107.39</v>
      </c>
      <c r="O8" s="305" t="s">
        <v>384</v>
      </c>
      <c r="P8" s="316">
        <v>509.27</v>
      </c>
      <c r="Q8" s="316">
        <v>661.82</v>
      </c>
      <c r="R8" s="316">
        <v>344.25</v>
      </c>
      <c r="S8" s="316">
        <v>250.07</v>
      </c>
      <c r="T8" s="316">
        <v>319.77</v>
      </c>
      <c r="V8" s="305" t="s">
        <v>384</v>
      </c>
      <c r="W8" s="316">
        <v>-249.41</v>
      </c>
      <c r="X8" s="316">
        <v>-356.1</v>
      </c>
      <c r="Y8" s="316">
        <v>147.77000000000001</v>
      </c>
      <c r="Z8" s="316">
        <v>22.85</v>
      </c>
      <c r="AA8" s="316">
        <v>-104.99</v>
      </c>
      <c r="AE8" s="305" t="s">
        <v>384</v>
      </c>
      <c r="AF8" s="316">
        <v>212.38</v>
      </c>
      <c r="AG8" s="316">
        <v>107.39</v>
      </c>
      <c r="AH8" s="317">
        <v>-104.99</v>
      </c>
      <c r="AI8" s="317">
        <v>319.77</v>
      </c>
    </row>
    <row r="9" spans="1:35">
      <c r="A9" s="305" t="s">
        <v>385</v>
      </c>
      <c r="B9" s="314">
        <v>216.12</v>
      </c>
      <c r="C9" s="314">
        <v>427.58</v>
      </c>
      <c r="D9" s="314">
        <v>379.49</v>
      </c>
      <c r="E9" s="314">
        <v>1552.43</v>
      </c>
      <c r="F9" s="314">
        <v>2002.58</v>
      </c>
      <c r="H9" s="305" t="s">
        <v>385</v>
      </c>
      <c r="I9" s="315">
        <v>20.100000000000001</v>
      </c>
      <c r="J9" s="315">
        <v>25.53</v>
      </c>
      <c r="K9" s="315">
        <v>74.53</v>
      </c>
      <c r="L9" s="315">
        <v>418.75</v>
      </c>
      <c r="M9" s="315">
        <v>260.20999999999998</v>
      </c>
      <c r="O9" s="305" t="s">
        <v>385</v>
      </c>
      <c r="P9" s="316">
        <v>236.22</v>
      </c>
      <c r="Q9" s="316">
        <v>453.11</v>
      </c>
      <c r="R9" s="316">
        <v>454.02</v>
      </c>
      <c r="S9" s="316">
        <v>1971.18</v>
      </c>
      <c r="T9" s="316">
        <v>2262.79</v>
      </c>
      <c r="V9" s="305" t="s">
        <v>385</v>
      </c>
      <c r="W9" s="316">
        <v>-196.02</v>
      </c>
      <c r="X9" s="316">
        <v>-402.05</v>
      </c>
      <c r="Y9" s="316">
        <v>-304.95999999999998</v>
      </c>
      <c r="Z9" s="316">
        <v>-1133.68</v>
      </c>
      <c r="AA9" s="316">
        <v>-1742.37</v>
      </c>
      <c r="AE9" s="305" t="s">
        <v>385</v>
      </c>
      <c r="AF9" s="316">
        <v>2002.58</v>
      </c>
      <c r="AG9" s="316">
        <v>260.20999999999998</v>
      </c>
      <c r="AH9" s="317">
        <v>-1742.37</v>
      </c>
      <c r="AI9" s="317">
        <v>2262.79</v>
      </c>
    </row>
    <row r="10" spans="1:35">
      <c r="A10" s="305" t="s">
        <v>386</v>
      </c>
      <c r="B10" s="314">
        <v>1112.33</v>
      </c>
      <c r="C10" s="314">
        <v>1375.05</v>
      </c>
      <c r="D10" s="314">
        <v>600.23</v>
      </c>
      <c r="E10" s="314">
        <v>1272.4100000000001</v>
      </c>
      <c r="F10" s="314">
        <v>1912.78</v>
      </c>
      <c r="H10" s="305" t="s">
        <v>386</v>
      </c>
      <c r="I10" s="315">
        <v>60.53</v>
      </c>
      <c r="J10" s="315">
        <v>44.95</v>
      </c>
      <c r="K10" s="315">
        <v>73</v>
      </c>
      <c r="L10" s="315">
        <v>120.04</v>
      </c>
      <c r="M10" s="315">
        <v>134</v>
      </c>
      <c r="O10" s="305" t="s">
        <v>386</v>
      </c>
      <c r="P10" s="316">
        <v>1172.8599999999999</v>
      </c>
      <c r="Q10" s="316">
        <v>1420</v>
      </c>
      <c r="R10" s="316">
        <v>673.23</v>
      </c>
      <c r="S10" s="316">
        <v>1392.45</v>
      </c>
      <c r="T10" s="316">
        <v>2046.78</v>
      </c>
      <c r="V10" s="305" t="s">
        <v>386</v>
      </c>
      <c r="W10" s="316">
        <v>-1051.8</v>
      </c>
      <c r="X10" s="316">
        <v>-1330.1</v>
      </c>
      <c r="Y10" s="316">
        <v>-527.23</v>
      </c>
      <c r="Z10" s="316">
        <v>-1152.3699999999999</v>
      </c>
      <c r="AA10" s="316">
        <v>-1778.78</v>
      </c>
      <c r="AE10" s="305" t="s">
        <v>386</v>
      </c>
      <c r="AF10" s="316">
        <v>1912.78</v>
      </c>
      <c r="AG10" s="316">
        <v>134</v>
      </c>
      <c r="AH10" s="317">
        <v>-1778.78</v>
      </c>
      <c r="AI10" s="317">
        <v>2046.78</v>
      </c>
    </row>
    <row r="11" spans="1:35">
      <c r="A11" s="305" t="s">
        <v>387</v>
      </c>
      <c r="B11" s="314">
        <v>358.23</v>
      </c>
      <c r="C11" s="314">
        <v>484.46</v>
      </c>
      <c r="D11" s="314">
        <v>420.92</v>
      </c>
      <c r="E11" s="314">
        <v>526.16</v>
      </c>
      <c r="F11" s="314">
        <v>606.98</v>
      </c>
      <c r="H11" s="305" t="s">
        <v>387</v>
      </c>
      <c r="I11" s="315">
        <v>81.459999999999994</v>
      </c>
      <c r="J11" s="315">
        <v>112.55</v>
      </c>
      <c r="K11" s="315">
        <v>157.07</v>
      </c>
      <c r="L11" s="315">
        <v>206.18</v>
      </c>
      <c r="M11" s="315">
        <v>250.93</v>
      </c>
      <c r="O11" s="305" t="s">
        <v>387</v>
      </c>
      <c r="P11" s="316">
        <v>439.69</v>
      </c>
      <c r="Q11" s="316">
        <v>597.01</v>
      </c>
      <c r="R11" s="316">
        <v>577.99</v>
      </c>
      <c r="S11" s="316">
        <v>732.34</v>
      </c>
      <c r="T11" s="316">
        <v>857.91</v>
      </c>
      <c r="V11" s="305" t="s">
        <v>387</v>
      </c>
      <c r="W11" s="316">
        <v>-276.77</v>
      </c>
      <c r="X11" s="316">
        <v>-371.91</v>
      </c>
      <c r="Y11" s="316">
        <v>-263.85000000000002</v>
      </c>
      <c r="Z11" s="316">
        <v>-319.98</v>
      </c>
      <c r="AA11" s="316">
        <v>-356.05</v>
      </c>
      <c r="AE11" s="305" t="s">
        <v>387</v>
      </c>
      <c r="AF11" s="316">
        <v>606.98</v>
      </c>
      <c r="AG11" s="316">
        <v>250.93</v>
      </c>
      <c r="AH11" s="317">
        <v>-356.05</v>
      </c>
      <c r="AI11" s="317">
        <v>857.91</v>
      </c>
    </row>
    <row r="12" spans="1:35">
      <c r="A12" s="305" t="s">
        <v>388</v>
      </c>
      <c r="B12" s="314">
        <v>591.25</v>
      </c>
      <c r="C12" s="314">
        <v>778.07</v>
      </c>
      <c r="D12" s="314">
        <v>538.26</v>
      </c>
      <c r="E12" s="314">
        <v>735.04</v>
      </c>
      <c r="F12" s="314">
        <v>866.07</v>
      </c>
      <c r="H12" s="305" t="s">
        <v>388</v>
      </c>
      <c r="I12" s="315">
        <v>31.5</v>
      </c>
      <c r="J12" s="315">
        <v>31.76</v>
      </c>
      <c r="K12" s="315">
        <v>39.14</v>
      </c>
      <c r="L12" s="315">
        <v>69.150000000000006</v>
      </c>
      <c r="M12" s="315">
        <v>59.18</v>
      </c>
      <c r="O12" s="305" t="s">
        <v>388</v>
      </c>
      <c r="P12" s="316">
        <v>622.75</v>
      </c>
      <c r="Q12" s="316">
        <v>809.83</v>
      </c>
      <c r="R12" s="316">
        <v>577.4</v>
      </c>
      <c r="S12" s="316">
        <v>804.19</v>
      </c>
      <c r="T12" s="316">
        <v>925.25</v>
      </c>
      <c r="V12" s="305" t="s">
        <v>388</v>
      </c>
      <c r="W12" s="316">
        <v>-559.75</v>
      </c>
      <c r="X12" s="316">
        <v>-746.31</v>
      </c>
      <c r="Y12" s="316">
        <v>-499.12</v>
      </c>
      <c r="Z12" s="316">
        <v>-665.89</v>
      </c>
      <c r="AA12" s="316">
        <v>-806.89</v>
      </c>
      <c r="AE12" s="305" t="s">
        <v>388</v>
      </c>
      <c r="AF12" s="316">
        <v>866.07</v>
      </c>
      <c r="AG12" s="316">
        <v>59.18</v>
      </c>
      <c r="AH12" s="317">
        <v>-806.89</v>
      </c>
      <c r="AI12" s="317">
        <v>925.25</v>
      </c>
    </row>
    <row r="13" spans="1:35" s="318" customFormat="1">
      <c r="A13" s="318" t="s">
        <v>389</v>
      </c>
      <c r="B13" s="319">
        <v>487.24</v>
      </c>
      <c r="C13" s="319">
        <v>931.28</v>
      </c>
      <c r="D13" s="319">
        <v>737.43</v>
      </c>
      <c r="E13" s="319">
        <v>1035.47</v>
      </c>
      <c r="F13" s="319">
        <v>1278.47</v>
      </c>
      <c r="H13" s="318" t="s">
        <v>389</v>
      </c>
      <c r="I13" s="320">
        <v>11.48</v>
      </c>
      <c r="J13" s="320">
        <v>21.62</v>
      </c>
      <c r="K13" s="320">
        <v>49.18</v>
      </c>
      <c r="L13" s="320">
        <v>32.020000000000003</v>
      </c>
      <c r="M13" s="320">
        <v>35.24</v>
      </c>
      <c r="O13" s="318" t="s">
        <v>389</v>
      </c>
      <c r="P13" s="321">
        <v>498.72</v>
      </c>
      <c r="Q13" s="321">
        <v>952.9</v>
      </c>
      <c r="R13" s="321">
        <v>786.61</v>
      </c>
      <c r="S13" s="321">
        <v>1067.49</v>
      </c>
      <c r="T13" s="321">
        <v>1313.71</v>
      </c>
      <c r="V13" s="318" t="s">
        <v>389</v>
      </c>
      <c r="W13" s="321">
        <v>-475.76</v>
      </c>
      <c r="X13" s="321">
        <v>-909.66</v>
      </c>
      <c r="Y13" s="321">
        <v>-688.25</v>
      </c>
      <c r="Z13" s="321">
        <v>-1003.45</v>
      </c>
      <c r="AA13" s="321">
        <v>-1243.23</v>
      </c>
      <c r="AE13" s="318" t="s">
        <v>389</v>
      </c>
      <c r="AF13" s="321">
        <v>1278.47</v>
      </c>
      <c r="AG13" s="321">
        <v>35.24</v>
      </c>
      <c r="AH13" s="317">
        <v>-1243.23</v>
      </c>
      <c r="AI13" s="317">
        <v>1313.71</v>
      </c>
    </row>
    <row r="14" spans="1:35" s="318" customFormat="1">
      <c r="A14" s="318" t="s">
        <v>390</v>
      </c>
      <c r="B14" s="319">
        <v>261.08999999999997</v>
      </c>
      <c r="C14" s="319">
        <v>300.32</v>
      </c>
      <c r="D14" s="319">
        <v>301.75</v>
      </c>
      <c r="E14" s="319">
        <v>384.12</v>
      </c>
      <c r="F14" s="319">
        <v>457.06</v>
      </c>
      <c r="H14" s="318" t="s">
        <v>390</v>
      </c>
      <c r="I14" s="320">
        <v>44.05</v>
      </c>
      <c r="J14" s="320">
        <v>107.93</v>
      </c>
      <c r="K14" s="320">
        <v>144.13</v>
      </c>
      <c r="L14" s="320">
        <v>154.49</v>
      </c>
      <c r="M14" s="320">
        <v>125.71</v>
      </c>
      <c r="O14" s="318" t="s">
        <v>390</v>
      </c>
      <c r="P14" s="321">
        <v>305.14</v>
      </c>
      <c r="Q14" s="321">
        <v>408.25</v>
      </c>
      <c r="R14" s="321">
        <v>445.88</v>
      </c>
      <c r="S14" s="321">
        <v>538.61</v>
      </c>
      <c r="T14" s="321">
        <v>582.77</v>
      </c>
      <c r="V14" s="318" t="s">
        <v>390</v>
      </c>
      <c r="W14" s="321">
        <v>-217.04</v>
      </c>
      <c r="X14" s="321">
        <v>-192.39</v>
      </c>
      <c r="Y14" s="321">
        <v>-157.62</v>
      </c>
      <c r="Z14" s="321">
        <v>-229.63</v>
      </c>
      <c r="AA14" s="321">
        <v>-331.35</v>
      </c>
      <c r="AE14" s="318" t="s">
        <v>390</v>
      </c>
      <c r="AF14" s="321">
        <v>457.06</v>
      </c>
      <c r="AG14" s="321">
        <v>125.71</v>
      </c>
      <c r="AH14" s="317">
        <v>-331.35</v>
      </c>
      <c r="AI14" s="317">
        <v>582.77</v>
      </c>
    </row>
    <row r="15" spans="1:35" s="318" customFormat="1">
      <c r="A15" s="318" t="s">
        <v>391</v>
      </c>
      <c r="B15" s="319">
        <v>420.59</v>
      </c>
      <c r="C15" s="319">
        <v>400.18</v>
      </c>
      <c r="D15" s="319">
        <v>428.04</v>
      </c>
      <c r="E15" s="319">
        <v>593.84</v>
      </c>
      <c r="F15" s="319">
        <v>47.12</v>
      </c>
      <c r="H15" s="318" t="s">
        <v>391</v>
      </c>
      <c r="I15" s="320">
        <v>12.88</v>
      </c>
      <c r="J15" s="320">
        <v>14.47</v>
      </c>
      <c r="K15" s="320">
        <v>24.9</v>
      </c>
      <c r="L15" s="320">
        <v>17.86</v>
      </c>
      <c r="M15" s="320">
        <v>13.07</v>
      </c>
      <c r="O15" s="318" t="s">
        <v>391</v>
      </c>
      <c r="P15" s="321">
        <v>433.47</v>
      </c>
      <c r="Q15" s="321">
        <v>414.65</v>
      </c>
      <c r="R15" s="321">
        <v>452.94</v>
      </c>
      <c r="S15" s="321">
        <v>611.70000000000005</v>
      </c>
      <c r="T15" s="321">
        <v>60.19</v>
      </c>
      <c r="V15" s="318" t="s">
        <v>391</v>
      </c>
      <c r="W15" s="321">
        <v>-407.71</v>
      </c>
      <c r="X15" s="321">
        <v>-385.71</v>
      </c>
      <c r="Y15" s="321">
        <v>-403.14</v>
      </c>
      <c r="Z15" s="321">
        <v>-575.98</v>
      </c>
      <c r="AA15" s="321">
        <v>-34.049999999999997</v>
      </c>
      <c r="AE15" s="318" t="s">
        <v>391</v>
      </c>
      <c r="AF15" s="321">
        <v>47.12</v>
      </c>
      <c r="AG15" s="321">
        <v>13.07</v>
      </c>
      <c r="AH15" s="317">
        <v>-34.049999999999997</v>
      </c>
      <c r="AI15" s="317">
        <v>60.19</v>
      </c>
    </row>
    <row r="16" spans="1:35" s="318" customFormat="1">
      <c r="A16" s="318" t="s">
        <v>392</v>
      </c>
      <c r="B16" s="319">
        <v>6.22</v>
      </c>
      <c r="C16" s="319">
        <v>85.27</v>
      </c>
      <c r="D16" s="319">
        <v>4.53</v>
      </c>
      <c r="E16" s="319">
        <v>16.190000000000001</v>
      </c>
      <c r="F16" s="319">
        <v>10.46</v>
      </c>
      <c r="H16" s="318" t="s">
        <v>392</v>
      </c>
      <c r="I16" s="320">
        <v>0.88</v>
      </c>
      <c r="J16" s="320">
        <v>2.27</v>
      </c>
      <c r="K16" s="320">
        <v>2.1800000000000002</v>
      </c>
      <c r="L16" s="320">
        <v>1.1200000000000001</v>
      </c>
      <c r="M16" s="320">
        <v>2.87</v>
      </c>
      <c r="O16" s="318" t="s">
        <v>392</v>
      </c>
      <c r="P16" s="321">
        <v>7.1</v>
      </c>
      <c r="Q16" s="321">
        <v>87.54</v>
      </c>
      <c r="R16" s="321">
        <v>6.71</v>
      </c>
      <c r="S16" s="321">
        <v>17.309999999999999</v>
      </c>
      <c r="T16" s="321">
        <v>13.33</v>
      </c>
      <c r="V16" s="318" t="s">
        <v>392</v>
      </c>
      <c r="W16" s="321">
        <v>-5.34</v>
      </c>
      <c r="X16" s="321">
        <v>-83</v>
      </c>
      <c r="Y16" s="321">
        <v>-2.35</v>
      </c>
      <c r="Z16" s="321">
        <v>-15.07</v>
      </c>
      <c r="AA16" s="321">
        <v>-7.59</v>
      </c>
      <c r="AE16" s="318" t="s">
        <v>392</v>
      </c>
      <c r="AF16" s="321">
        <v>10.46</v>
      </c>
      <c r="AG16" s="321">
        <v>2.87</v>
      </c>
      <c r="AH16" s="317">
        <v>-7.59</v>
      </c>
      <c r="AI16" s="317">
        <v>13.33</v>
      </c>
    </row>
    <row r="17" spans="1:35" s="322" customFormat="1">
      <c r="A17" s="322" t="s">
        <v>28</v>
      </c>
      <c r="B17" s="323">
        <v>3832.41</v>
      </c>
      <c r="C17" s="323">
        <v>5291.17</v>
      </c>
      <c r="D17" s="323">
        <v>3508.89</v>
      </c>
      <c r="E17" s="323">
        <v>6229.27</v>
      </c>
      <c r="F17" s="323">
        <v>7393.9</v>
      </c>
      <c r="H17" s="322" t="s">
        <v>28</v>
      </c>
      <c r="I17" s="324">
        <v>392.81</v>
      </c>
      <c r="J17" s="324">
        <v>513.94000000000005</v>
      </c>
      <c r="K17" s="324">
        <v>810.14</v>
      </c>
      <c r="L17" s="324">
        <v>1156.07</v>
      </c>
      <c r="M17" s="324">
        <v>988.6</v>
      </c>
      <c r="O17" s="322" t="s">
        <v>28</v>
      </c>
      <c r="P17" s="325">
        <v>4225.22</v>
      </c>
      <c r="Q17" s="325">
        <v>5805.11</v>
      </c>
      <c r="R17" s="325">
        <v>4319.03</v>
      </c>
      <c r="S17" s="325">
        <v>7385.34</v>
      </c>
      <c r="T17" s="325">
        <v>8382.5</v>
      </c>
      <c r="V17" s="322" t="s">
        <v>28</v>
      </c>
      <c r="W17" s="325">
        <v>-3439.6</v>
      </c>
      <c r="X17" s="325">
        <v>-4777.2299999999996</v>
      </c>
      <c r="Y17" s="325">
        <v>-2698.75</v>
      </c>
      <c r="Z17" s="325">
        <v>-5073.2</v>
      </c>
      <c r="AA17" s="325">
        <v>-6405.3</v>
      </c>
      <c r="AE17" s="322" t="s">
        <v>28</v>
      </c>
      <c r="AF17" s="325">
        <v>7393.9</v>
      </c>
      <c r="AG17" s="325">
        <v>988.6</v>
      </c>
      <c r="AH17" s="326">
        <v>-6405.3</v>
      </c>
      <c r="AI17" s="326">
        <v>8382.5</v>
      </c>
    </row>
    <row r="18" spans="1:35" s="329" customFormat="1" ht="13.8">
      <c r="A18" s="327" t="s">
        <v>393</v>
      </c>
      <c r="B18" s="328">
        <v>1470.16</v>
      </c>
      <c r="C18" s="328">
        <v>2553.31</v>
      </c>
      <c r="D18" s="328">
        <v>1227.1300000000001</v>
      </c>
      <c r="E18" s="328">
        <v>2251.6</v>
      </c>
      <c r="F18" s="328">
        <v>3878.54</v>
      </c>
      <c r="H18" s="327" t="s">
        <v>393</v>
      </c>
      <c r="I18" s="328">
        <v>1185.1600000000001</v>
      </c>
      <c r="J18" s="328">
        <v>1918.9</v>
      </c>
      <c r="K18" s="328">
        <v>598.03</v>
      </c>
      <c r="L18" s="328">
        <v>343.79</v>
      </c>
      <c r="M18" s="328">
        <v>446.89</v>
      </c>
      <c r="O18" s="327" t="s">
        <v>393</v>
      </c>
      <c r="P18" s="330">
        <v>2655.32</v>
      </c>
      <c r="Q18" s="330">
        <v>4472.21</v>
      </c>
      <c r="R18" s="330">
        <v>1825.16</v>
      </c>
      <c r="S18" s="330">
        <v>2595.39</v>
      </c>
      <c r="T18" s="330">
        <v>4325.43</v>
      </c>
      <c r="V18" s="327" t="s">
        <v>393</v>
      </c>
      <c r="W18" s="330">
        <v>-285</v>
      </c>
      <c r="X18" s="330">
        <v>-634.41</v>
      </c>
      <c r="Y18" s="330">
        <v>-629.1</v>
      </c>
      <c r="Z18" s="330">
        <v>-1907.81</v>
      </c>
      <c r="AA18" s="330">
        <v>-3431.65</v>
      </c>
    </row>
    <row r="19" spans="1:35" s="318" customFormat="1" ht="13.8">
      <c r="B19" s="331"/>
      <c r="C19" s="331"/>
      <c r="D19" s="331"/>
      <c r="E19" s="331"/>
      <c r="F19" s="331"/>
      <c r="I19" s="320"/>
      <c r="J19" s="320"/>
      <c r="K19" s="320"/>
      <c r="L19" s="320"/>
      <c r="M19" s="320"/>
      <c r="P19" s="331"/>
      <c r="Q19" s="331"/>
      <c r="R19" s="331"/>
      <c r="S19" s="331"/>
      <c r="T19" s="331"/>
      <c r="W19" s="331"/>
      <c r="X19" s="331"/>
      <c r="Y19" s="331"/>
      <c r="Z19" s="331"/>
      <c r="AA19" s="331"/>
      <c r="AE19" s="327" t="s">
        <v>393</v>
      </c>
      <c r="AF19" s="330">
        <v>3878.54</v>
      </c>
      <c r="AG19" s="330">
        <v>446.89</v>
      </c>
      <c r="AH19" s="332">
        <v>-3431.65</v>
      </c>
      <c r="AI19" s="332">
        <v>4325.43</v>
      </c>
    </row>
    <row r="20" spans="1:35" s="318" customFormat="1">
      <c r="B20" s="331"/>
      <c r="C20" s="331"/>
      <c r="D20" s="331"/>
      <c r="E20" s="331"/>
      <c r="F20" s="331"/>
      <c r="I20" s="320"/>
      <c r="J20" s="320"/>
      <c r="K20" s="320"/>
      <c r="L20" s="320"/>
      <c r="M20" s="320"/>
      <c r="P20" s="331"/>
      <c r="Q20" s="331"/>
      <c r="R20" s="331"/>
      <c r="S20" s="331"/>
      <c r="T20" s="331"/>
      <c r="W20" s="331"/>
      <c r="X20" s="331"/>
      <c r="Y20" s="331"/>
      <c r="Z20" s="331"/>
      <c r="AA20" s="331"/>
      <c r="AF20" s="331"/>
      <c r="AG20" s="331"/>
      <c r="AH20" s="333"/>
      <c r="AI20" s="333"/>
    </row>
    <row r="21" spans="1:35" s="335" customFormat="1" ht="13.8">
      <c r="A21" s="329" t="s">
        <v>449</v>
      </c>
      <c r="B21" s="334"/>
      <c r="C21" s="334"/>
      <c r="D21" s="334"/>
      <c r="E21" s="334"/>
      <c r="F21" s="334"/>
      <c r="H21" s="329" t="s">
        <v>449</v>
      </c>
      <c r="I21" s="336"/>
      <c r="J21" s="336"/>
      <c r="K21" s="336"/>
      <c r="L21" s="336"/>
      <c r="M21" s="336"/>
      <c r="O21" s="329" t="s">
        <v>449</v>
      </c>
      <c r="P21" s="334"/>
      <c r="Q21" s="334"/>
      <c r="R21" s="334"/>
      <c r="S21" s="334"/>
      <c r="T21" s="334"/>
      <c r="V21" s="329" t="s">
        <v>449</v>
      </c>
      <c r="W21" s="334"/>
      <c r="X21" s="334"/>
      <c r="Y21" s="334"/>
      <c r="Z21" s="334"/>
      <c r="AA21" s="334"/>
      <c r="AE21" s="329" t="s">
        <v>449</v>
      </c>
      <c r="AF21" s="334"/>
      <c r="AG21" s="334"/>
      <c r="AH21" s="337"/>
      <c r="AI21" s="337"/>
    </row>
    <row r="22" spans="1:35" s="318" customFormat="1">
      <c r="B22" s="331"/>
      <c r="C22" s="331"/>
      <c r="D22" s="331"/>
      <c r="E22" s="331"/>
      <c r="F22" s="331"/>
      <c r="I22" s="320"/>
      <c r="J22" s="320"/>
      <c r="K22" s="320"/>
      <c r="L22" s="320"/>
      <c r="M22" s="320"/>
      <c r="P22" s="331"/>
      <c r="Q22" s="331"/>
      <c r="R22" s="331"/>
      <c r="S22" s="331"/>
      <c r="T22" s="331"/>
      <c r="W22" s="331"/>
      <c r="X22" s="331"/>
      <c r="Y22" s="331"/>
      <c r="Z22" s="331"/>
      <c r="AA22" s="331"/>
      <c r="AF22" s="331"/>
      <c r="AG22" s="331"/>
      <c r="AH22" s="333"/>
      <c r="AI22" s="333"/>
    </row>
    <row r="23" spans="1:35" s="318" customFormat="1">
      <c r="A23" s="318" t="s">
        <v>384</v>
      </c>
      <c r="B23" s="319">
        <v>1.87</v>
      </c>
      <c r="C23" s="319">
        <v>38.5</v>
      </c>
      <c r="D23" s="319">
        <v>42.02</v>
      </c>
      <c r="E23" s="319">
        <v>82.1</v>
      </c>
      <c r="F23" s="319">
        <v>151.09</v>
      </c>
      <c r="H23" s="318" t="s">
        <v>384</v>
      </c>
      <c r="I23" s="320">
        <v>33.03</v>
      </c>
      <c r="J23" s="320">
        <v>59.49</v>
      </c>
      <c r="K23" s="320">
        <v>94</v>
      </c>
      <c r="L23" s="320">
        <v>137.08000000000001</v>
      </c>
      <c r="M23" s="320">
        <v>248.65</v>
      </c>
      <c r="O23" s="318" t="s">
        <v>384</v>
      </c>
      <c r="P23" s="321">
        <v>34.9</v>
      </c>
      <c r="Q23" s="321">
        <v>97.99</v>
      </c>
      <c r="R23" s="321">
        <v>136.02000000000001</v>
      </c>
      <c r="S23" s="321">
        <v>219.18</v>
      </c>
      <c r="T23" s="321">
        <v>399.74</v>
      </c>
      <c r="V23" s="318" t="s">
        <v>384</v>
      </c>
      <c r="W23" s="321">
        <v>31.16</v>
      </c>
      <c r="X23" s="321">
        <v>20.99</v>
      </c>
      <c r="Y23" s="321">
        <v>51.98</v>
      </c>
      <c r="Z23" s="321">
        <v>54.98</v>
      </c>
      <c r="AA23" s="321">
        <v>97.56</v>
      </c>
      <c r="AE23" s="318" t="s">
        <v>384</v>
      </c>
      <c r="AF23" s="321">
        <v>151.09</v>
      </c>
      <c r="AG23" s="321">
        <v>248.65</v>
      </c>
      <c r="AH23" s="317">
        <v>97.56</v>
      </c>
      <c r="AI23" s="317">
        <v>399.74</v>
      </c>
    </row>
    <row r="24" spans="1:35" s="318" customFormat="1">
      <c r="A24" s="318" t="s">
        <v>385</v>
      </c>
      <c r="B24" s="319">
        <v>55.78</v>
      </c>
      <c r="C24" s="319">
        <v>100.85</v>
      </c>
      <c r="D24" s="319">
        <v>116.87</v>
      </c>
      <c r="E24" s="319">
        <v>203.91</v>
      </c>
      <c r="F24" s="319">
        <v>291.81</v>
      </c>
      <c r="H24" s="318" t="s">
        <v>385</v>
      </c>
      <c r="I24" s="320">
        <v>85.52</v>
      </c>
      <c r="J24" s="320">
        <v>157.41999999999999</v>
      </c>
      <c r="K24" s="320">
        <v>222.82</v>
      </c>
      <c r="L24" s="320">
        <v>1205.82</v>
      </c>
      <c r="M24" s="320">
        <v>1793.34</v>
      </c>
      <c r="O24" s="318" t="s">
        <v>385</v>
      </c>
      <c r="P24" s="321">
        <v>141.30000000000001</v>
      </c>
      <c r="Q24" s="321">
        <v>258.27</v>
      </c>
      <c r="R24" s="321">
        <v>339.69</v>
      </c>
      <c r="S24" s="321">
        <v>1409.73</v>
      </c>
      <c r="T24" s="321">
        <v>2085.15</v>
      </c>
      <c r="V24" s="318" t="s">
        <v>385</v>
      </c>
      <c r="W24" s="321">
        <v>29.74</v>
      </c>
      <c r="X24" s="321">
        <v>56.57</v>
      </c>
      <c r="Y24" s="321">
        <v>105.95</v>
      </c>
      <c r="Z24" s="321">
        <v>1001.91</v>
      </c>
      <c r="AA24" s="321">
        <v>1501.53</v>
      </c>
      <c r="AE24" s="318" t="s">
        <v>385</v>
      </c>
      <c r="AF24" s="321">
        <v>291.81</v>
      </c>
      <c r="AG24" s="321">
        <v>1793.34</v>
      </c>
      <c r="AH24" s="317">
        <v>1501.53</v>
      </c>
      <c r="AI24" s="317">
        <v>2085.15</v>
      </c>
    </row>
    <row r="25" spans="1:35" s="318" customFormat="1">
      <c r="A25" s="318" t="s">
        <v>386</v>
      </c>
      <c r="B25" s="319">
        <v>1329.52</v>
      </c>
      <c r="C25" s="319">
        <v>1936.76</v>
      </c>
      <c r="D25" s="319">
        <v>2751.18</v>
      </c>
      <c r="E25" s="319">
        <v>5348.97</v>
      </c>
      <c r="F25" s="319">
        <v>7233.06</v>
      </c>
      <c r="H25" s="318" t="s">
        <v>386</v>
      </c>
      <c r="I25" s="320">
        <v>1990.82</v>
      </c>
      <c r="J25" s="320">
        <v>2565.35</v>
      </c>
      <c r="K25" s="320">
        <v>3635.61</v>
      </c>
      <c r="L25" s="320">
        <v>5320.84</v>
      </c>
      <c r="M25" s="320">
        <v>6095.3</v>
      </c>
      <c r="O25" s="318" t="s">
        <v>386</v>
      </c>
      <c r="P25" s="321">
        <v>3320.34</v>
      </c>
      <c r="Q25" s="321">
        <v>4502.1099999999997</v>
      </c>
      <c r="R25" s="321">
        <v>6386.79</v>
      </c>
      <c r="S25" s="321">
        <v>10669.81</v>
      </c>
      <c r="T25" s="321">
        <v>13328.36</v>
      </c>
      <c r="V25" s="318" t="s">
        <v>386</v>
      </c>
      <c r="W25" s="321">
        <v>661.3</v>
      </c>
      <c r="X25" s="321">
        <v>628.59</v>
      </c>
      <c r="Y25" s="321">
        <v>884.43</v>
      </c>
      <c r="Z25" s="321">
        <v>-28.130000000000109</v>
      </c>
      <c r="AA25" s="321">
        <v>-1137.76</v>
      </c>
      <c r="AE25" s="318" t="s">
        <v>386</v>
      </c>
      <c r="AF25" s="321">
        <v>7233.06</v>
      </c>
      <c r="AG25" s="321">
        <v>6095.3</v>
      </c>
      <c r="AH25" s="317">
        <v>-1137.76</v>
      </c>
      <c r="AI25" s="317">
        <v>13328.36</v>
      </c>
    </row>
    <row r="26" spans="1:35" s="318" customFormat="1">
      <c r="A26" s="318" t="s">
        <v>387</v>
      </c>
      <c r="B26" s="319">
        <v>6.83</v>
      </c>
      <c r="C26" s="319">
        <v>3.64</v>
      </c>
      <c r="D26" s="319">
        <v>2.78</v>
      </c>
      <c r="E26" s="319">
        <v>5.15</v>
      </c>
      <c r="F26" s="319">
        <v>12.54</v>
      </c>
      <c r="H26" s="318" t="s">
        <v>387</v>
      </c>
      <c r="I26" s="320">
        <v>0.11</v>
      </c>
      <c r="J26" s="320">
        <v>0.59</v>
      </c>
      <c r="K26" s="320">
        <v>1.53</v>
      </c>
      <c r="L26" s="320">
        <v>1.64</v>
      </c>
      <c r="M26" s="320">
        <v>3.97</v>
      </c>
      <c r="O26" s="318" t="s">
        <v>387</v>
      </c>
      <c r="P26" s="321">
        <v>6.94</v>
      </c>
      <c r="Q26" s="321">
        <v>4.2300000000000004</v>
      </c>
      <c r="R26" s="321">
        <v>4.3099999999999996</v>
      </c>
      <c r="S26" s="321">
        <v>6.79</v>
      </c>
      <c r="T26" s="321">
        <v>16.510000000000002</v>
      </c>
      <c r="V26" s="318" t="s">
        <v>387</v>
      </c>
      <c r="W26" s="321">
        <v>-6.72</v>
      </c>
      <c r="X26" s="321">
        <v>-3.05</v>
      </c>
      <c r="Y26" s="321">
        <v>-1.25</v>
      </c>
      <c r="Z26" s="321">
        <v>-3.51</v>
      </c>
      <c r="AA26" s="321">
        <v>-8.57</v>
      </c>
      <c r="AE26" s="318" t="s">
        <v>387</v>
      </c>
      <c r="AF26" s="321">
        <v>12.54</v>
      </c>
      <c r="AG26" s="321">
        <v>3.97</v>
      </c>
      <c r="AH26" s="317">
        <v>-8.57</v>
      </c>
      <c r="AI26" s="317">
        <v>16.510000000000002</v>
      </c>
    </row>
    <row r="27" spans="1:35" s="318" customFormat="1">
      <c r="A27" s="318" t="s">
        <v>388</v>
      </c>
      <c r="B27" s="319">
        <v>99.59</v>
      </c>
      <c r="C27" s="319">
        <v>142.03</v>
      </c>
      <c r="D27" s="319">
        <v>165.08</v>
      </c>
      <c r="E27" s="319">
        <v>171.05</v>
      </c>
      <c r="F27" s="319">
        <v>243.71</v>
      </c>
      <c r="H27" s="318" t="s">
        <v>388</v>
      </c>
      <c r="I27" s="320">
        <v>300.58999999999997</v>
      </c>
      <c r="J27" s="320">
        <v>326.13</v>
      </c>
      <c r="K27" s="320">
        <v>303.08</v>
      </c>
      <c r="L27" s="320">
        <v>415.82</v>
      </c>
      <c r="M27" s="320">
        <v>529.85</v>
      </c>
      <c r="O27" s="318" t="s">
        <v>388</v>
      </c>
      <c r="P27" s="321">
        <v>400.18</v>
      </c>
      <c r="Q27" s="321">
        <v>468.16</v>
      </c>
      <c r="R27" s="321">
        <v>468.16</v>
      </c>
      <c r="S27" s="321">
        <v>586.87</v>
      </c>
      <c r="T27" s="321">
        <v>773.56</v>
      </c>
      <c r="V27" s="318" t="s">
        <v>388</v>
      </c>
      <c r="W27" s="321">
        <v>201</v>
      </c>
      <c r="X27" s="321">
        <v>184.1</v>
      </c>
      <c r="Y27" s="321">
        <v>138</v>
      </c>
      <c r="Z27" s="321">
        <v>244.77</v>
      </c>
      <c r="AA27" s="321">
        <v>286.14</v>
      </c>
      <c r="AE27" s="318" t="s">
        <v>388</v>
      </c>
      <c r="AF27" s="321">
        <v>243.71</v>
      </c>
      <c r="AG27" s="321">
        <v>529.85</v>
      </c>
      <c r="AH27" s="317">
        <v>286.14</v>
      </c>
      <c r="AI27" s="317">
        <v>773.56</v>
      </c>
    </row>
    <row r="28" spans="1:35" s="318" customFormat="1">
      <c r="A28" s="318" t="s">
        <v>389</v>
      </c>
      <c r="B28" s="319">
        <v>234.37</v>
      </c>
      <c r="C28" s="319">
        <v>264.95999999999998</v>
      </c>
      <c r="D28" s="319">
        <v>366.38</v>
      </c>
      <c r="E28" s="319">
        <v>626.84</v>
      </c>
      <c r="F28" s="319">
        <v>824.89</v>
      </c>
      <c r="H28" s="318" t="s">
        <v>389</v>
      </c>
      <c r="I28" s="320">
        <v>471.81</v>
      </c>
      <c r="J28" s="320">
        <v>639.79999999999995</v>
      </c>
      <c r="K28" s="320">
        <v>1385.28</v>
      </c>
      <c r="L28" s="320">
        <v>1685.97</v>
      </c>
      <c r="M28" s="320">
        <v>2520.65</v>
      </c>
      <c r="O28" s="318" t="s">
        <v>389</v>
      </c>
      <c r="P28" s="321">
        <v>706.18</v>
      </c>
      <c r="Q28" s="321">
        <v>904.76</v>
      </c>
      <c r="R28" s="321">
        <v>1751.66</v>
      </c>
      <c r="S28" s="321">
        <v>2312.81</v>
      </c>
      <c r="T28" s="321">
        <v>3345.54</v>
      </c>
      <c r="V28" s="318" t="s">
        <v>389</v>
      </c>
      <c r="W28" s="321">
        <v>237.44</v>
      </c>
      <c r="X28" s="321">
        <v>374.84</v>
      </c>
      <c r="Y28" s="321">
        <v>1018.9</v>
      </c>
      <c r="Z28" s="321">
        <v>1059.1300000000001</v>
      </c>
      <c r="AA28" s="321">
        <v>1695.76</v>
      </c>
      <c r="AE28" s="318" t="s">
        <v>389</v>
      </c>
      <c r="AF28" s="321">
        <v>824.89</v>
      </c>
      <c r="AG28" s="321">
        <v>2520.65</v>
      </c>
      <c r="AH28" s="317">
        <v>1695.76</v>
      </c>
      <c r="AI28" s="317">
        <v>3345.54</v>
      </c>
    </row>
    <row r="29" spans="1:35" s="318" customFormat="1">
      <c r="A29" s="318" t="s">
        <v>390</v>
      </c>
      <c r="B29" s="319">
        <v>6.76</v>
      </c>
      <c r="C29" s="319">
        <v>8.02</v>
      </c>
      <c r="D29" s="319">
        <v>9.14</v>
      </c>
      <c r="E29" s="319">
        <v>10.119999999999999</v>
      </c>
      <c r="F29" s="319">
        <v>14.89</v>
      </c>
      <c r="H29" s="318" t="s">
        <v>390</v>
      </c>
      <c r="I29" s="320">
        <v>1.75</v>
      </c>
      <c r="J29" s="320">
        <v>1.32</v>
      </c>
      <c r="K29" s="320">
        <v>0.85</v>
      </c>
      <c r="L29" s="320">
        <v>1.67</v>
      </c>
      <c r="M29" s="320">
        <v>0.56000000000000005</v>
      </c>
      <c r="O29" s="318" t="s">
        <v>390</v>
      </c>
      <c r="P29" s="321">
        <v>8.51</v>
      </c>
      <c r="Q29" s="321">
        <v>9.34</v>
      </c>
      <c r="R29" s="321">
        <v>9.99</v>
      </c>
      <c r="S29" s="321">
        <v>11.79</v>
      </c>
      <c r="T29" s="321">
        <v>15.45</v>
      </c>
      <c r="V29" s="318" t="s">
        <v>390</v>
      </c>
      <c r="W29" s="321">
        <v>-5.01</v>
      </c>
      <c r="X29" s="321">
        <v>-6.7</v>
      </c>
      <c r="Y29" s="321">
        <v>-8.2899999999999991</v>
      </c>
      <c r="Z29" s="321">
        <v>-8.4499999999999993</v>
      </c>
      <c r="AA29" s="321">
        <v>-14.33</v>
      </c>
      <c r="AE29" s="318" t="s">
        <v>390</v>
      </c>
      <c r="AF29" s="321">
        <v>14.89</v>
      </c>
      <c r="AG29" s="321">
        <v>0.56000000000000005</v>
      </c>
      <c r="AH29" s="317">
        <v>-14.33</v>
      </c>
      <c r="AI29" s="317">
        <v>15.45</v>
      </c>
    </row>
    <row r="30" spans="1:35" s="318" customFormat="1">
      <c r="A30" s="318" t="s">
        <v>391</v>
      </c>
      <c r="B30" s="319">
        <v>7.67</v>
      </c>
      <c r="C30" s="319">
        <v>5.23</v>
      </c>
      <c r="D30" s="319">
        <v>6.4</v>
      </c>
      <c r="E30" s="319">
        <v>9.31</v>
      </c>
      <c r="F30" s="319">
        <v>0.42</v>
      </c>
      <c r="H30" s="318" t="s">
        <v>391</v>
      </c>
      <c r="I30" s="320">
        <v>11.22</v>
      </c>
      <c r="J30" s="320">
        <v>7.87</v>
      </c>
      <c r="K30" s="320">
        <v>6.78</v>
      </c>
      <c r="L30" s="320">
        <v>8.42</v>
      </c>
      <c r="M30" s="320">
        <v>7.62</v>
      </c>
      <c r="O30" s="318" t="s">
        <v>391</v>
      </c>
      <c r="P30" s="321">
        <v>18.89</v>
      </c>
      <c r="Q30" s="321">
        <v>13.1</v>
      </c>
      <c r="R30" s="321">
        <v>13.18</v>
      </c>
      <c r="S30" s="321">
        <v>17.73</v>
      </c>
      <c r="T30" s="321">
        <v>8.0399999999999991</v>
      </c>
      <c r="V30" s="318" t="s">
        <v>391</v>
      </c>
      <c r="W30" s="321">
        <v>3.55</v>
      </c>
      <c r="X30" s="321">
        <v>2.64</v>
      </c>
      <c r="Y30" s="321">
        <v>0.38</v>
      </c>
      <c r="Z30" s="321">
        <v>-0.89000000000000057</v>
      </c>
      <c r="AA30" s="321">
        <v>7.2</v>
      </c>
      <c r="AE30" s="318" t="s">
        <v>391</v>
      </c>
      <c r="AF30" s="321">
        <v>0.42</v>
      </c>
      <c r="AG30" s="321">
        <v>7.62</v>
      </c>
      <c r="AH30" s="317">
        <v>7.2</v>
      </c>
      <c r="AI30" s="317">
        <v>8.0399999999999991</v>
      </c>
    </row>
    <row r="31" spans="1:35" s="318" customFormat="1">
      <c r="A31" s="318" t="s">
        <v>392</v>
      </c>
      <c r="B31" s="319">
        <v>0.26</v>
      </c>
      <c r="C31" s="319">
        <v>0.31</v>
      </c>
      <c r="D31" s="319">
        <v>0</v>
      </c>
      <c r="E31" s="319">
        <v>0</v>
      </c>
      <c r="F31" s="319">
        <v>0</v>
      </c>
      <c r="H31" s="318" t="s">
        <v>392</v>
      </c>
      <c r="I31" s="320">
        <v>2.21</v>
      </c>
      <c r="J31" s="320">
        <v>2.93</v>
      </c>
      <c r="K31" s="320">
        <v>3.85</v>
      </c>
      <c r="L31" s="320">
        <v>6.49</v>
      </c>
      <c r="M31" s="320">
        <v>4.49</v>
      </c>
      <c r="O31" s="318" t="s">
        <v>392</v>
      </c>
      <c r="P31" s="321">
        <v>2.4700000000000002</v>
      </c>
      <c r="Q31" s="321">
        <v>3.24</v>
      </c>
      <c r="R31" s="321">
        <v>3.85</v>
      </c>
      <c r="S31" s="321">
        <v>6.49</v>
      </c>
      <c r="T31" s="321">
        <v>4.49</v>
      </c>
      <c r="V31" s="318" t="s">
        <v>392</v>
      </c>
      <c r="W31" s="321">
        <v>1.95</v>
      </c>
      <c r="X31" s="321">
        <v>2.62</v>
      </c>
      <c r="Y31" s="321">
        <v>3.85</v>
      </c>
      <c r="Z31" s="321">
        <v>6.49</v>
      </c>
      <c r="AA31" s="321">
        <v>4.49</v>
      </c>
      <c r="AE31" s="318" t="s">
        <v>392</v>
      </c>
      <c r="AF31" s="321">
        <v>0</v>
      </c>
      <c r="AG31" s="321">
        <v>4.49</v>
      </c>
      <c r="AH31" s="317">
        <v>4.49</v>
      </c>
      <c r="AI31" s="317">
        <v>4.49</v>
      </c>
    </row>
    <row r="32" spans="1:35" s="322" customFormat="1">
      <c r="A32" s="322" t="s">
        <v>28</v>
      </c>
      <c r="B32" s="323">
        <v>1742.65</v>
      </c>
      <c r="C32" s="323">
        <v>2500.3000000000002</v>
      </c>
      <c r="D32" s="323">
        <v>3459.85</v>
      </c>
      <c r="E32" s="323">
        <v>6457.45</v>
      </c>
      <c r="F32" s="323">
        <v>8772.41</v>
      </c>
      <c r="H32" s="322" t="s">
        <v>28</v>
      </c>
      <c r="I32" s="324">
        <v>2897.06</v>
      </c>
      <c r="J32" s="324">
        <v>3760.9</v>
      </c>
      <c r="K32" s="324">
        <v>5653.8</v>
      </c>
      <c r="L32" s="324">
        <v>8783.75</v>
      </c>
      <c r="M32" s="324">
        <v>11204.43</v>
      </c>
      <c r="O32" s="322" t="s">
        <v>28</v>
      </c>
      <c r="P32" s="325">
        <v>4639.71</v>
      </c>
      <c r="Q32" s="325">
        <v>6261.2</v>
      </c>
      <c r="R32" s="325">
        <v>9113.65</v>
      </c>
      <c r="S32" s="325">
        <v>15241.2</v>
      </c>
      <c r="T32" s="325">
        <v>19976.84</v>
      </c>
      <c r="V32" s="322" t="s">
        <v>28</v>
      </c>
      <c r="W32" s="325">
        <v>1154.4100000000001</v>
      </c>
      <c r="X32" s="325">
        <v>1260.5999999999999</v>
      </c>
      <c r="Y32" s="325">
        <v>2193.9499999999998</v>
      </c>
      <c r="Z32" s="325">
        <v>2326.3000000000002</v>
      </c>
      <c r="AA32" s="325">
        <v>2432.02</v>
      </c>
      <c r="AE32" s="322" t="s">
        <v>28</v>
      </c>
      <c r="AF32" s="325">
        <v>8772.41</v>
      </c>
      <c r="AG32" s="325">
        <v>11204.43</v>
      </c>
      <c r="AH32" s="326">
        <v>2432.02</v>
      </c>
      <c r="AI32" s="326">
        <v>19976.84</v>
      </c>
    </row>
    <row r="33" spans="1:35" s="329" customFormat="1" ht="13.8">
      <c r="A33" s="327" t="s">
        <v>393</v>
      </c>
      <c r="B33" s="328">
        <v>185.74</v>
      </c>
      <c r="C33" s="328">
        <v>272.11</v>
      </c>
      <c r="D33" s="328">
        <v>342.98</v>
      </c>
      <c r="E33" s="328">
        <v>346.88</v>
      </c>
      <c r="F33" s="328">
        <v>476.2</v>
      </c>
      <c r="H33" s="327" t="s">
        <v>393</v>
      </c>
      <c r="I33" s="328">
        <v>1409.58</v>
      </c>
      <c r="J33" s="328">
        <v>1644.02</v>
      </c>
      <c r="K33" s="328">
        <v>1757.04</v>
      </c>
      <c r="L33" s="328">
        <v>1927.59</v>
      </c>
      <c r="M33" s="328">
        <v>2284.4299999999998</v>
      </c>
      <c r="O33" s="327" t="s">
        <v>393</v>
      </c>
      <c r="P33" s="330">
        <v>1595.32</v>
      </c>
      <c r="Q33" s="330">
        <v>1916.13</v>
      </c>
      <c r="R33" s="330">
        <v>2100.02</v>
      </c>
      <c r="S33" s="330">
        <v>2274.4699999999998</v>
      </c>
      <c r="T33" s="330">
        <v>2760.63</v>
      </c>
      <c r="V33" s="327" t="s">
        <v>393</v>
      </c>
      <c r="W33" s="330">
        <v>1223.8399999999999</v>
      </c>
      <c r="X33" s="330">
        <v>1371.91</v>
      </c>
      <c r="Y33" s="330">
        <v>1414.06</v>
      </c>
      <c r="Z33" s="330">
        <v>1580.71</v>
      </c>
      <c r="AA33" s="330">
        <v>1808.23</v>
      </c>
    </row>
    <row r="34" spans="1:35" s="318" customFormat="1" ht="13.8">
      <c r="B34" s="331"/>
      <c r="C34" s="331"/>
      <c r="D34" s="331"/>
      <c r="E34" s="331"/>
      <c r="F34" s="331"/>
      <c r="I34" s="320"/>
      <c r="J34" s="320"/>
      <c r="K34" s="320"/>
      <c r="L34" s="320"/>
      <c r="M34" s="320"/>
      <c r="P34" s="331"/>
      <c r="Q34" s="331"/>
      <c r="R34" s="331"/>
      <c r="S34" s="331"/>
      <c r="T34" s="331"/>
      <c r="AE34" s="327" t="s">
        <v>393</v>
      </c>
      <c r="AF34" s="330">
        <v>476.2</v>
      </c>
      <c r="AG34" s="330">
        <v>2284.4299999999998</v>
      </c>
      <c r="AH34" s="332">
        <v>1808.23</v>
      </c>
      <c r="AI34" s="332">
        <v>2760.63</v>
      </c>
    </row>
    <row r="35" spans="1:35" s="318" customFormat="1">
      <c r="B35" s="331"/>
      <c r="C35" s="331"/>
      <c r="D35" s="331"/>
      <c r="E35" s="331"/>
      <c r="F35" s="331"/>
      <c r="I35" s="320"/>
      <c r="J35" s="320"/>
      <c r="K35" s="320"/>
      <c r="L35" s="320"/>
      <c r="M35" s="320"/>
      <c r="P35" s="331"/>
      <c r="Q35" s="331"/>
      <c r="R35" s="331"/>
      <c r="S35" s="331"/>
      <c r="T35" s="331"/>
      <c r="AH35" s="333"/>
      <c r="AI35" s="333"/>
    </row>
    <row r="36" spans="1:35" s="335" customFormat="1" ht="13.8">
      <c r="A36" s="329" t="s">
        <v>450</v>
      </c>
      <c r="B36" s="334"/>
      <c r="C36" s="334"/>
      <c r="D36" s="334"/>
      <c r="E36" s="334"/>
      <c r="F36" s="334"/>
      <c r="H36" s="329" t="s">
        <v>450</v>
      </c>
      <c r="I36" s="336"/>
      <c r="J36" s="336"/>
      <c r="K36" s="336"/>
      <c r="L36" s="336"/>
      <c r="M36" s="336"/>
      <c r="O36" s="329" t="s">
        <v>450</v>
      </c>
      <c r="P36" s="334"/>
      <c r="Q36" s="334"/>
      <c r="R36" s="334"/>
      <c r="S36" s="334"/>
      <c r="T36" s="334"/>
      <c r="V36" s="329" t="s">
        <v>450</v>
      </c>
      <c r="AE36" s="329" t="s">
        <v>450</v>
      </c>
      <c r="AH36" s="337"/>
      <c r="AI36" s="337"/>
    </row>
    <row r="37" spans="1:35" s="318" customFormat="1">
      <c r="B37" s="331"/>
      <c r="C37" s="331"/>
      <c r="D37" s="331"/>
      <c r="E37" s="331"/>
      <c r="F37" s="331"/>
      <c r="I37" s="320"/>
      <c r="J37" s="320"/>
      <c r="K37" s="320"/>
      <c r="L37" s="320"/>
      <c r="M37" s="320"/>
      <c r="P37" s="331"/>
      <c r="Q37" s="331"/>
      <c r="R37" s="331"/>
      <c r="S37" s="331"/>
      <c r="T37" s="331"/>
      <c r="AH37" s="333"/>
      <c r="AI37" s="333"/>
    </row>
    <row r="38" spans="1:35" s="318" customFormat="1">
      <c r="A38" s="318" t="s">
        <v>384</v>
      </c>
      <c r="B38" s="319">
        <v>57.68</v>
      </c>
      <c r="C38" s="319">
        <v>88.11</v>
      </c>
      <c r="D38" s="319">
        <v>67.11</v>
      </c>
      <c r="E38" s="319">
        <v>88.04</v>
      </c>
      <c r="F38" s="319">
        <v>139.91</v>
      </c>
      <c r="H38" s="318" t="s">
        <v>384</v>
      </c>
      <c r="I38" s="320">
        <v>202.76</v>
      </c>
      <c r="J38" s="320">
        <v>279.52999999999997</v>
      </c>
      <c r="K38" s="320">
        <v>276.23</v>
      </c>
      <c r="L38" s="320">
        <v>266.72000000000003</v>
      </c>
      <c r="M38" s="320">
        <v>263.19</v>
      </c>
      <c r="O38" s="318" t="s">
        <v>384</v>
      </c>
      <c r="P38" s="321">
        <v>260.44</v>
      </c>
      <c r="Q38" s="321">
        <v>367.64</v>
      </c>
      <c r="R38" s="321">
        <v>343.34</v>
      </c>
      <c r="S38" s="321">
        <v>354.76</v>
      </c>
      <c r="T38" s="321">
        <v>403.1</v>
      </c>
      <c r="V38" s="318" t="s">
        <v>384</v>
      </c>
      <c r="W38" s="321">
        <v>145.08000000000001</v>
      </c>
      <c r="X38" s="321">
        <v>191.42</v>
      </c>
      <c r="Y38" s="321">
        <v>209.12</v>
      </c>
      <c r="Z38" s="321">
        <v>178.68</v>
      </c>
      <c r="AA38" s="321">
        <v>123.28</v>
      </c>
      <c r="AE38" s="318" t="s">
        <v>384</v>
      </c>
      <c r="AF38" s="321">
        <v>139.91</v>
      </c>
      <c r="AG38" s="321">
        <v>263.19</v>
      </c>
      <c r="AH38" s="317">
        <v>123.28</v>
      </c>
      <c r="AI38" s="317">
        <v>403.1</v>
      </c>
    </row>
    <row r="39" spans="1:35" s="318" customFormat="1">
      <c r="A39" s="318" t="s">
        <v>385</v>
      </c>
      <c r="B39" s="319">
        <v>175.4</v>
      </c>
      <c r="C39" s="319">
        <v>252.03</v>
      </c>
      <c r="D39" s="319">
        <v>287.68</v>
      </c>
      <c r="E39" s="319">
        <v>418.86</v>
      </c>
      <c r="F39" s="319">
        <v>414</v>
      </c>
      <c r="H39" s="318" t="s">
        <v>385</v>
      </c>
      <c r="I39" s="320">
        <v>470.85</v>
      </c>
      <c r="J39" s="320">
        <v>646.64</v>
      </c>
      <c r="K39" s="320">
        <v>741.07</v>
      </c>
      <c r="L39" s="320">
        <v>2481.98</v>
      </c>
      <c r="M39" s="320">
        <v>3863.43</v>
      </c>
      <c r="O39" s="318" t="s">
        <v>385</v>
      </c>
      <c r="P39" s="321">
        <v>646.25</v>
      </c>
      <c r="Q39" s="321">
        <v>898.67</v>
      </c>
      <c r="R39" s="321">
        <v>1028.75</v>
      </c>
      <c r="S39" s="321">
        <v>2900.84</v>
      </c>
      <c r="T39" s="321">
        <v>4277.43</v>
      </c>
      <c r="V39" s="318" t="s">
        <v>385</v>
      </c>
      <c r="W39" s="321">
        <v>295.45</v>
      </c>
      <c r="X39" s="321">
        <v>394.61</v>
      </c>
      <c r="Y39" s="321">
        <v>453.39</v>
      </c>
      <c r="Z39" s="321">
        <v>2063.12</v>
      </c>
      <c r="AA39" s="321">
        <v>3449.43</v>
      </c>
      <c r="AE39" s="318" t="s">
        <v>385</v>
      </c>
      <c r="AF39" s="321">
        <v>414</v>
      </c>
      <c r="AG39" s="321">
        <v>3863.43</v>
      </c>
      <c r="AH39" s="317">
        <v>3449.43</v>
      </c>
      <c r="AI39" s="317">
        <v>4277.43</v>
      </c>
    </row>
    <row r="40" spans="1:35" s="318" customFormat="1">
      <c r="A40" s="318" t="s">
        <v>386</v>
      </c>
      <c r="B40" s="319">
        <v>57.36</v>
      </c>
      <c r="C40" s="319">
        <v>72.430000000000007</v>
      </c>
      <c r="D40" s="319">
        <v>118.21</v>
      </c>
      <c r="E40" s="319">
        <v>650.34</v>
      </c>
      <c r="F40" s="319">
        <v>891.45</v>
      </c>
      <c r="H40" s="318" t="s">
        <v>386</v>
      </c>
      <c r="I40" s="320">
        <v>58.15</v>
      </c>
      <c r="J40" s="320">
        <v>80.48</v>
      </c>
      <c r="K40" s="320">
        <v>135.16999999999999</v>
      </c>
      <c r="L40" s="320">
        <v>292.87</v>
      </c>
      <c r="M40" s="320">
        <v>432.08</v>
      </c>
      <c r="O40" s="318" t="s">
        <v>386</v>
      </c>
      <c r="P40" s="321">
        <v>115.51</v>
      </c>
      <c r="Q40" s="321">
        <v>152.91</v>
      </c>
      <c r="R40" s="321">
        <v>253.38</v>
      </c>
      <c r="S40" s="321">
        <v>943.21</v>
      </c>
      <c r="T40" s="321">
        <v>1323.53</v>
      </c>
      <c r="V40" s="318" t="s">
        <v>386</v>
      </c>
      <c r="W40" s="321">
        <v>0.78999999999999915</v>
      </c>
      <c r="X40" s="321">
        <v>8.0500000000000007</v>
      </c>
      <c r="Y40" s="321">
        <v>16.96</v>
      </c>
      <c r="Z40" s="321">
        <v>-357.47</v>
      </c>
      <c r="AA40" s="321">
        <v>-459.37</v>
      </c>
      <c r="AE40" s="318" t="s">
        <v>386</v>
      </c>
      <c r="AF40" s="321">
        <v>891.45</v>
      </c>
      <c r="AG40" s="321">
        <v>432.08</v>
      </c>
      <c r="AH40" s="317">
        <v>-459.37</v>
      </c>
      <c r="AI40" s="317">
        <v>1323.53</v>
      </c>
    </row>
    <row r="41" spans="1:35" s="318" customFormat="1">
      <c r="A41" s="318" t="s">
        <v>387</v>
      </c>
      <c r="B41" s="319">
        <v>31.7</v>
      </c>
      <c r="C41" s="319">
        <v>35.979999999999997</v>
      </c>
      <c r="D41" s="319">
        <v>33.6</v>
      </c>
      <c r="E41" s="319">
        <v>45.07</v>
      </c>
      <c r="F41" s="319">
        <v>35.56</v>
      </c>
      <c r="H41" s="318" t="s">
        <v>387</v>
      </c>
      <c r="I41" s="320">
        <v>82.44</v>
      </c>
      <c r="J41" s="320">
        <v>87</v>
      </c>
      <c r="K41" s="320">
        <v>127.6</v>
      </c>
      <c r="L41" s="320">
        <v>179.99</v>
      </c>
      <c r="M41" s="320">
        <v>224.14</v>
      </c>
      <c r="O41" s="318" t="s">
        <v>387</v>
      </c>
      <c r="P41" s="321">
        <v>114.14</v>
      </c>
      <c r="Q41" s="321">
        <v>122.98</v>
      </c>
      <c r="R41" s="321">
        <v>161.19999999999999</v>
      </c>
      <c r="S41" s="321">
        <v>225.06</v>
      </c>
      <c r="T41" s="321">
        <v>259.7</v>
      </c>
      <c r="V41" s="318" t="s">
        <v>387</v>
      </c>
      <c r="W41" s="321">
        <v>50.74</v>
      </c>
      <c r="X41" s="321">
        <v>51.02</v>
      </c>
      <c r="Y41" s="321">
        <v>94</v>
      </c>
      <c r="Z41" s="321">
        <v>134.91999999999999</v>
      </c>
      <c r="AA41" s="321">
        <v>188.58</v>
      </c>
      <c r="AE41" s="318" t="s">
        <v>387</v>
      </c>
      <c r="AF41" s="321">
        <v>35.56</v>
      </c>
      <c r="AG41" s="321">
        <v>224.14</v>
      </c>
      <c r="AH41" s="317">
        <v>188.58</v>
      </c>
      <c r="AI41" s="317">
        <v>259.7</v>
      </c>
    </row>
    <row r="42" spans="1:35" s="318" customFormat="1">
      <c r="A42" s="318" t="s">
        <v>388</v>
      </c>
      <c r="B42" s="319">
        <v>39.74</v>
      </c>
      <c r="C42" s="319">
        <v>40.409999999999997</v>
      </c>
      <c r="D42" s="319">
        <v>55.85</v>
      </c>
      <c r="E42" s="319">
        <v>106</v>
      </c>
      <c r="F42" s="319">
        <v>298.20999999999998</v>
      </c>
      <c r="H42" s="318" t="s">
        <v>388</v>
      </c>
      <c r="I42" s="320">
        <v>86.81</v>
      </c>
      <c r="J42" s="320">
        <v>84.55</v>
      </c>
      <c r="K42" s="320">
        <v>69.319999999999993</v>
      </c>
      <c r="L42" s="320">
        <v>167.95</v>
      </c>
      <c r="M42" s="320">
        <v>231.01</v>
      </c>
      <c r="O42" s="318" t="s">
        <v>388</v>
      </c>
      <c r="P42" s="321">
        <v>126.55</v>
      </c>
      <c r="Q42" s="321">
        <v>124.96</v>
      </c>
      <c r="R42" s="321">
        <v>125.17</v>
      </c>
      <c r="S42" s="321">
        <v>273.95</v>
      </c>
      <c r="T42" s="321">
        <v>529.22</v>
      </c>
      <c r="V42" s="318" t="s">
        <v>388</v>
      </c>
      <c r="W42" s="321">
        <v>47.07</v>
      </c>
      <c r="X42" s="321">
        <v>44.14</v>
      </c>
      <c r="Y42" s="321">
        <v>13.47</v>
      </c>
      <c r="Z42" s="321">
        <v>61.95</v>
      </c>
      <c r="AA42" s="321">
        <v>-67.2</v>
      </c>
      <c r="AE42" s="318" t="s">
        <v>388</v>
      </c>
      <c r="AF42" s="321">
        <v>298.20999999999998</v>
      </c>
      <c r="AG42" s="321">
        <v>231.01</v>
      </c>
      <c r="AH42" s="317">
        <v>-67.2</v>
      </c>
      <c r="AI42" s="317">
        <v>529.22</v>
      </c>
    </row>
    <row r="43" spans="1:35" s="318" customFormat="1">
      <c r="A43" s="318" t="s">
        <v>389</v>
      </c>
      <c r="B43" s="319">
        <v>29.66</v>
      </c>
      <c r="C43" s="319">
        <v>31.76</v>
      </c>
      <c r="D43" s="319">
        <v>39.630000000000003</v>
      </c>
      <c r="E43" s="319">
        <v>82.66</v>
      </c>
      <c r="F43" s="319">
        <v>140.54</v>
      </c>
      <c r="H43" s="318" t="s">
        <v>389</v>
      </c>
      <c r="I43" s="320">
        <v>15.96</v>
      </c>
      <c r="J43" s="320">
        <v>32.270000000000003</v>
      </c>
      <c r="K43" s="320">
        <v>32.4</v>
      </c>
      <c r="L43" s="320">
        <v>118.41</v>
      </c>
      <c r="M43" s="320">
        <v>223.26</v>
      </c>
      <c r="O43" s="318" t="s">
        <v>389</v>
      </c>
      <c r="P43" s="321">
        <v>45.62</v>
      </c>
      <c r="Q43" s="321">
        <v>64.03</v>
      </c>
      <c r="R43" s="321">
        <v>72.03</v>
      </c>
      <c r="S43" s="321">
        <v>201.07</v>
      </c>
      <c r="T43" s="321">
        <v>363.8</v>
      </c>
      <c r="V43" s="318" t="s">
        <v>389</v>
      </c>
      <c r="W43" s="321">
        <v>-13.7</v>
      </c>
      <c r="X43" s="321">
        <v>0.51000000000000156</v>
      </c>
      <c r="Y43" s="321">
        <v>-7.23</v>
      </c>
      <c r="Z43" s="321">
        <v>35.75</v>
      </c>
      <c r="AA43" s="321">
        <v>82.72</v>
      </c>
      <c r="AE43" s="318" t="s">
        <v>389</v>
      </c>
      <c r="AF43" s="321">
        <v>140.54</v>
      </c>
      <c r="AG43" s="321">
        <v>223.26</v>
      </c>
      <c r="AH43" s="317">
        <v>82.72</v>
      </c>
      <c r="AI43" s="317">
        <v>363.8</v>
      </c>
    </row>
    <row r="44" spans="1:35" s="318" customFormat="1">
      <c r="A44" s="318" t="s">
        <v>390</v>
      </c>
      <c r="B44" s="319">
        <v>8.4</v>
      </c>
      <c r="C44" s="319">
        <v>9.61</v>
      </c>
      <c r="D44" s="319">
        <v>17.940000000000001</v>
      </c>
      <c r="E44" s="319">
        <v>45.7</v>
      </c>
      <c r="F44" s="319">
        <v>52.75</v>
      </c>
      <c r="H44" s="318" t="s">
        <v>390</v>
      </c>
      <c r="I44" s="320">
        <v>44.08</v>
      </c>
      <c r="J44" s="320">
        <v>34.51</v>
      </c>
      <c r="K44" s="320">
        <v>53.05</v>
      </c>
      <c r="L44" s="320">
        <v>107.66</v>
      </c>
      <c r="M44" s="320">
        <v>230.57</v>
      </c>
      <c r="O44" s="318" t="s">
        <v>390</v>
      </c>
      <c r="P44" s="321">
        <v>52.48</v>
      </c>
      <c r="Q44" s="321">
        <v>44.12</v>
      </c>
      <c r="R44" s="321">
        <v>70.989999999999995</v>
      </c>
      <c r="S44" s="321">
        <v>153.36000000000001</v>
      </c>
      <c r="T44" s="321">
        <v>283.32</v>
      </c>
      <c r="V44" s="318" t="s">
        <v>390</v>
      </c>
      <c r="W44" s="321">
        <v>35.68</v>
      </c>
      <c r="X44" s="321">
        <v>24.9</v>
      </c>
      <c r="Y44" s="321">
        <v>35.11</v>
      </c>
      <c r="Z44" s="321">
        <v>61.96</v>
      </c>
      <c r="AA44" s="321">
        <v>177.82</v>
      </c>
      <c r="AE44" s="318" t="s">
        <v>390</v>
      </c>
      <c r="AF44" s="321">
        <v>52.75</v>
      </c>
      <c r="AG44" s="321">
        <v>230.57</v>
      </c>
      <c r="AH44" s="317">
        <v>177.82</v>
      </c>
      <c r="AI44" s="317">
        <v>283.32</v>
      </c>
    </row>
    <row r="45" spans="1:35" s="318" customFormat="1">
      <c r="A45" s="318" t="s">
        <v>391</v>
      </c>
      <c r="B45" s="319">
        <v>17.579999999999998</v>
      </c>
      <c r="C45" s="319">
        <v>24.54</v>
      </c>
      <c r="D45" s="319">
        <v>19.239999999999998</v>
      </c>
      <c r="E45" s="319">
        <v>38.299999999999997</v>
      </c>
      <c r="F45" s="319">
        <v>2.71</v>
      </c>
      <c r="H45" s="318" t="s">
        <v>391</v>
      </c>
      <c r="I45" s="320">
        <v>12.1</v>
      </c>
      <c r="J45" s="320">
        <v>11.03</v>
      </c>
      <c r="K45" s="320">
        <v>12.57</v>
      </c>
      <c r="L45" s="320">
        <v>25.62</v>
      </c>
      <c r="M45" s="320">
        <v>26.84</v>
      </c>
      <c r="O45" s="318" t="s">
        <v>391</v>
      </c>
      <c r="P45" s="321">
        <v>29.68</v>
      </c>
      <c r="Q45" s="321">
        <v>35.57</v>
      </c>
      <c r="R45" s="321">
        <v>31.81</v>
      </c>
      <c r="S45" s="321">
        <v>63.92</v>
      </c>
      <c r="T45" s="321">
        <v>29.55</v>
      </c>
      <c r="V45" s="318" t="s">
        <v>391</v>
      </c>
      <c r="W45" s="321">
        <v>-5.48</v>
      </c>
      <c r="X45" s="321">
        <v>-13.51</v>
      </c>
      <c r="Y45" s="321">
        <v>-6.67</v>
      </c>
      <c r="Z45" s="321">
        <v>-12.68</v>
      </c>
      <c r="AA45" s="321">
        <v>24.13</v>
      </c>
      <c r="AE45" s="318" t="s">
        <v>391</v>
      </c>
      <c r="AF45" s="321">
        <v>2.71</v>
      </c>
      <c r="AG45" s="321">
        <v>26.84</v>
      </c>
      <c r="AH45" s="317">
        <v>24.13</v>
      </c>
      <c r="AI45" s="317">
        <v>29.55</v>
      </c>
    </row>
    <row r="46" spans="1:35" s="318" customFormat="1">
      <c r="A46" s="318" t="s">
        <v>392</v>
      </c>
      <c r="B46" s="319">
        <v>0.27</v>
      </c>
      <c r="C46" s="319">
        <v>0</v>
      </c>
      <c r="D46" s="319">
        <v>0.01</v>
      </c>
      <c r="E46" s="319">
        <v>0</v>
      </c>
      <c r="F46" s="319">
        <v>0</v>
      </c>
      <c r="H46" s="318" t="s">
        <v>392</v>
      </c>
      <c r="I46" s="320">
        <v>0.05</v>
      </c>
      <c r="J46" s="320">
        <v>0.06</v>
      </c>
      <c r="K46" s="320">
        <v>0.48</v>
      </c>
      <c r="L46" s="320">
        <v>2.04</v>
      </c>
      <c r="M46" s="320">
        <v>3.58</v>
      </c>
      <c r="O46" s="318" t="s">
        <v>392</v>
      </c>
      <c r="P46" s="321">
        <v>0.32</v>
      </c>
      <c r="Q46" s="321">
        <v>0.06</v>
      </c>
      <c r="R46" s="321">
        <v>0.49</v>
      </c>
      <c r="S46" s="321">
        <v>2.04</v>
      </c>
      <c r="T46" s="321">
        <v>3.58</v>
      </c>
      <c r="V46" s="318" t="s">
        <v>392</v>
      </c>
      <c r="W46" s="321">
        <v>-0.22</v>
      </c>
      <c r="X46" s="321">
        <v>0.06</v>
      </c>
      <c r="Y46" s="321">
        <v>0.47</v>
      </c>
      <c r="Z46" s="321">
        <v>2.04</v>
      </c>
      <c r="AA46" s="321">
        <v>3.58</v>
      </c>
      <c r="AE46" s="318" t="s">
        <v>392</v>
      </c>
      <c r="AF46" s="321">
        <v>0</v>
      </c>
      <c r="AG46" s="321">
        <v>3.58</v>
      </c>
      <c r="AH46" s="317">
        <v>3.58</v>
      </c>
      <c r="AI46" s="317">
        <v>3.58</v>
      </c>
    </row>
    <row r="47" spans="1:35" s="322" customFormat="1">
      <c r="A47" s="322" t="s">
        <v>28</v>
      </c>
      <c r="B47" s="323">
        <v>417.79</v>
      </c>
      <c r="C47" s="323">
        <v>554.87</v>
      </c>
      <c r="D47" s="323">
        <v>639.27</v>
      </c>
      <c r="E47" s="323">
        <v>1474.97</v>
      </c>
      <c r="F47" s="323">
        <v>1975.13</v>
      </c>
      <c r="H47" s="322" t="s">
        <v>28</v>
      </c>
      <c r="I47" s="324">
        <v>973.2</v>
      </c>
      <c r="J47" s="324">
        <v>1256.07</v>
      </c>
      <c r="K47" s="324">
        <v>1447.89</v>
      </c>
      <c r="L47" s="324">
        <v>3643.24</v>
      </c>
      <c r="M47" s="324">
        <v>5498.1</v>
      </c>
      <c r="O47" s="322" t="s">
        <v>28</v>
      </c>
      <c r="P47" s="325">
        <v>1390.99</v>
      </c>
      <c r="Q47" s="325">
        <v>1810.94</v>
      </c>
      <c r="R47" s="325">
        <v>2087.16</v>
      </c>
      <c r="S47" s="325">
        <v>5118.21</v>
      </c>
      <c r="T47" s="325">
        <v>7473.23</v>
      </c>
      <c r="V47" s="322" t="s">
        <v>28</v>
      </c>
      <c r="W47" s="325">
        <v>555.41</v>
      </c>
      <c r="X47" s="325">
        <v>701.2</v>
      </c>
      <c r="Y47" s="325">
        <v>808.62</v>
      </c>
      <c r="Z47" s="325">
        <v>2168.27</v>
      </c>
      <c r="AA47" s="325">
        <v>3522.97</v>
      </c>
      <c r="AE47" s="322" t="s">
        <v>28</v>
      </c>
      <c r="AF47" s="325">
        <v>1975.13</v>
      </c>
      <c r="AG47" s="325">
        <v>5498.1</v>
      </c>
      <c r="AH47" s="326">
        <v>3522.97</v>
      </c>
      <c r="AI47" s="326">
        <v>7473.23</v>
      </c>
    </row>
    <row r="48" spans="1:35" s="329" customFormat="1" ht="13.8">
      <c r="A48" s="327" t="s">
        <v>393</v>
      </c>
      <c r="B48" s="328">
        <v>81.069999999999993</v>
      </c>
      <c r="C48" s="328">
        <v>200.03</v>
      </c>
      <c r="D48" s="328">
        <v>2150.44</v>
      </c>
      <c r="E48" s="328">
        <v>4311.21</v>
      </c>
      <c r="F48" s="328">
        <v>4644.37</v>
      </c>
      <c r="H48" s="327" t="s">
        <v>393</v>
      </c>
      <c r="I48" s="328">
        <v>4370.0600000000004</v>
      </c>
      <c r="J48" s="328">
        <v>4706.03</v>
      </c>
      <c r="K48" s="328">
        <v>9624.18</v>
      </c>
      <c r="L48" s="328">
        <v>14083.96</v>
      </c>
      <c r="M48" s="328">
        <v>14836.51</v>
      </c>
      <c r="O48" s="327" t="s">
        <v>393</v>
      </c>
      <c r="P48" s="330">
        <v>4451.13</v>
      </c>
      <c r="Q48" s="330">
        <v>4906.0600000000004</v>
      </c>
      <c r="R48" s="330">
        <v>11774.62</v>
      </c>
      <c r="S48" s="330">
        <v>18395.169999999998</v>
      </c>
      <c r="T48" s="330">
        <v>19480.88</v>
      </c>
      <c r="V48" s="327" t="s">
        <v>393</v>
      </c>
      <c r="W48" s="330">
        <v>4288.99</v>
      </c>
      <c r="X48" s="330">
        <v>4506</v>
      </c>
      <c r="Y48" s="330">
        <v>7473.74</v>
      </c>
      <c r="Z48" s="330">
        <v>9772.75</v>
      </c>
      <c r="AA48" s="330">
        <v>10192.14</v>
      </c>
    </row>
    <row r="49" spans="1:35" s="318" customFormat="1" ht="13.8">
      <c r="B49" s="331"/>
      <c r="C49" s="331"/>
      <c r="D49" s="331"/>
      <c r="E49" s="331"/>
      <c r="F49" s="331"/>
      <c r="AE49" s="327" t="s">
        <v>393</v>
      </c>
      <c r="AF49" s="330">
        <v>4644.37</v>
      </c>
      <c r="AG49" s="330">
        <v>14836.51</v>
      </c>
      <c r="AH49" s="332">
        <v>10192.14</v>
      </c>
      <c r="AI49" s="332">
        <v>19480.88</v>
      </c>
    </row>
    <row r="50" spans="1:35" s="318" customFormat="1">
      <c r="B50" s="331"/>
      <c r="C50" s="331"/>
      <c r="D50" s="331"/>
      <c r="E50" s="331"/>
      <c r="F50" s="331"/>
      <c r="AH50" s="333"/>
      <c r="AI50" s="333"/>
    </row>
    <row r="51" spans="1:35" s="318" customFormat="1">
      <c r="A51" s="335" t="s">
        <v>451</v>
      </c>
      <c r="B51" s="331"/>
      <c r="C51" s="331"/>
      <c r="D51" s="331"/>
      <c r="E51" s="331"/>
      <c r="F51" s="331"/>
      <c r="H51" s="335" t="s">
        <v>451</v>
      </c>
      <c r="O51" s="335" t="s">
        <v>451</v>
      </c>
      <c r="V51" s="335" t="s">
        <v>451</v>
      </c>
      <c r="AE51" s="335" t="s">
        <v>451</v>
      </c>
      <c r="AH51" s="333"/>
      <c r="AI51" s="333"/>
    </row>
    <row r="52" spans="1:35" s="318" customFormat="1">
      <c r="B52" s="331"/>
      <c r="C52" s="331"/>
      <c r="D52" s="331"/>
      <c r="E52" s="331"/>
      <c r="F52" s="331"/>
      <c r="AH52" s="333"/>
      <c r="AI52" s="333"/>
    </row>
    <row r="53" spans="1:35" s="318" customFormat="1">
      <c r="A53" s="318" t="s">
        <v>384</v>
      </c>
      <c r="B53" s="319">
        <v>438.89</v>
      </c>
      <c r="C53" s="319">
        <v>635.57000000000005</v>
      </c>
      <c r="D53" s="319">
        <v>207.37</v>
      </c>
      <c r="E53" s="319">
        <v>283.75</v>
      </c>
      <c r="F53" s="319">
        <v>503.38</v>
      </c>
      <c r="H53" s="318" t="s">
        <v>384</v>
      </c>
      <c r="I53" s="319">
        <v>365.72</v>
      </c>
      <c r="J53" s="319">
        <v>491.88</v>
      </c>
      <c r="K53" s="319">
        <v>616.24</v>
      </c>
      <c r="L53" s="319">
        <v>540.26</v>
      </c>
      <c r="M53" s="319">
        <v>619.23</v>
      </c>
      <c r="O53" s="318" t="s">
        <v>384</v>
      </c>
      <c r="P53" s="319">
        <v>804.61</v>
      </c>
      <c r="Q53" s="319">
        <v>1127.45</v>
      </c>
      <c r="R53" s="319">
        <v>823.61</v>
      </c>
      <c r="S53" s="319">
        <v>824.01</v>
      </c>
      <c r="T53" s="319">
        <v>1122.6099999999999</v>
      </c>
      <c r="V53" s="318" t="s">
        <v>384</v>
      </c>
      <c r="W53" s="319">
        <v>-73.17</v>
      </c>
      <c r="X53" s="319">
        <v>-143.69</v>
      </c>
      <c r="Y53" s="319">
        <v>408.87</v>
      </c>
      <c r="Z53" s="319">
        <v>256.51</v>
      </c>
      <c r="AA53" s="319">
        <v>115.85</v>
      </c>
      <c r="AE53" s="318" t="s">
        <v>384</v>
      </c>
      <c r="AF53" s="319">
        <v>503.38</v>
      </c>
      <c r="AG53" s="319">
        <v>619.23</v>
      </c>
      <c r="AH53" s="317">
        <v>115.85</v>
      </c>
      <c r="AI53" s="317">
        <v>1122.6099999999999</v>
      </c>
    </row>
    <row r="54" spans="1:35" s="318" customFormat="1">
      <c r="A54" s="318" t="s">
        <v>385</v>
      </c>
      <c r="B54" s="319">
        <v>447.3</v>
      </c>
      <c r="C54" s="319">
        <v>780.46</v>
      </c>
      <c r="D54" s="319">
        <v>784.04</v>
      </c>
      <c r="E54" s="319">
        <v>2175.1999999999998</v>
      </c>
      <c r="F54" s="319">
        <v>2708.39</v>
      </c>
      <c r="H54" s="318" t="s">
        <v>385</v>
      </c>
      <c r="I54" s="319">
        <v>576.47</v>
      </c>
      <c r="J54" s="319">
        <v>829.59</v>
      </c>
      <c r="K54" s="319">
        <v>1038.42</v>
      </c>
      <c r="L54" s="319">
        <v>4106.55</v>
      </c>
      <c r="M54" s="319">
        <v>5916.98</v>
      </c>
      <c r="O54" s="318" t="s">
        <v>385</v>
      </c>
      <c r="P54" s="319">
        <v>1023.77</v>
      </c>
      <c r="Q54" s="319">
        <v>1610.05</v>
      </c>
      <c r="R54" s="319">
        <v>1822.46</v>
      </c>
      <c r="S54" s="319">
        <v>6281.75</v>
      </c>
      <c r="T54" s="319">
        <v>8625.3700000000008</v>
      </c>
      <c r="V54" s="318" t="s">
        <v>385</v>
      </c>
      <c r="W54" s="319">
        <v>129.16999999999999</v>
      </c>
      <c r="X54" s="319">
        <v>49.130000000000052</v>
      </c>
      <c r="Y54" s="319">
        <v>254.38</v>
      </c>
      <c r="Z54" s="319">
        <v>1931.35</v>
      </c>
      <c r="AA54" s="319">
        <v>3208.59</v>
      </c>
      <c r="AE54" s="318" t="s">
        <v>385</v>
      </c>
      <c r="AF54" s="319">
        <v>2708.39</v>
      </c>
      <c r="AG54" s="319">
        <v>5916.98</v>
      </c>
      <c r="AH54" s="317">
        <v>3208.59</v>
      </c>
      <c r="AI54" s="317">
        <v>8625.3700000000008</v>
      </c>
    </row>
    <row r="55" spans="1:35" s="318" customFormat="1">
      <c r="A55" s="318" t="s">
        <v>386</v>
      </c>
      <c r="B55" s="319">
        <v>2499.21</v>
      </c>
      <c r="C55" s="319">
        <v>3384.24</v>
      </c>
      <c r="D55" s="319">
        <v>3469.62</v>
      </c>
      <c r="E55" s="319">
        <v>7271.72</v>
      </c>
      <c r="F55" s="319">
        <v>10037.290000000001</v>
      </c>
      <c r="H55" s="318" t="s">
        <v>386</v>
      </c>
      <c r="I55" s="319">
        <v>2109.5</v>
      </c>
      <c r="J55" s="319">
        <v>2690.78</v>
      </c>
      <c r="K55" s="319">
        <v>3843.78</v>
      </c>
      <c r="L55" s="319">
        <v>5733.75</v>
      </c>
      <c r="M55" s="319">
        <v>6661.38</v>
      </c>
      <c r="O55" s="318" t="s">
        <v>386</v>
      </c>
      <c r="P55" s="319">
        <v>4608.71</v>
      </c>
      <c r="Q55" s="319">
        <v>6075.02</v>
      </c>
      <c r="R55" s="319">
        <v>7313.4</v>
      </c>
      <c r="S55" s="319">
        <v>13005.47</v>
      </c>
      <c r="T55" s="319">
        <v>16698.669999999998</v>
      </c>
      <c r="V55" s="318" t="s">
        <v>386</v>
      </c>
      <c r="W55" s="319">
        <v>-389.71</v>
      </c>
      <c r="X55" s="319">
        <v>-693.46</v>
      </c>
      <c r="Y55" s="319">
        <v>374.16</v>
      </c>
      <c r="Z55" s="319">
        <v>-1537.97</v>
      </c>
      <c r="AA55" s="319">
        <v>-3375.91</v>
      </c>
      <c r="AE55" s="318" t="s">
        <v>386</v>
      </c>
      <c r="AF55" s="319">
        <v>10037.290000000001</v>
      </c>
      <c r="AG55" s="319">
        <v>6661.38</v>
      </c>
      <c r="AH55" s="317">
        <v>-3375.91</v>
      </c>
      <c r="AI55" s="317">
        <v>16698.669999999998</v>
      </c>
    </row>
    <row r="56" spans="1:35" s="318" customFormat="1">
      <c r="A56" s="318" t="s">
        <v>387</v>
      </c>
      <c r="B56" s="319">
        <v>396.76</v>
      </c>
      <c r="C56" s="319">
        <v>524.08000000000004</v>
      </c>
      <c r="D56" s="319">
        <v>457.3</v>
      </c>
      <c r="E56" s="319">
        <v>576.38</v>
      </c>
      <c r="F56" s="319">
        <v>655.08000000000004</v>
      </c>
      <c r="H56" s="318" t="s">
        <v>387</v>
      </c>
      <c r="I56" s="319">
        <v>164.01</v>
      </c>
      <c r="J56" s="319">
        <v>200.14</v>
      </c>
      <c r="K56" s="319">
        <v>286.2</v>
      </c>
      <c r="L56" s="319">
        <v>387.81</v>
      </c>
      <c r="M56" s="319">
        <v>479.04</v>
      </c>
      <c r="O56" s="318" t="s">
        <v>387</v>
      </c>
      <c r="P56" s="319">
        <v>560.77</v>
      </c>
      <c r="Q56" s="319">
        <v>724.22</v>
      </c>
      <c r="R56" s="319">
        <v>743.5</v>
      </c>
      <c r="S56" s="319">
        <v>964.19</v>
      </c>
      <c r="T56" s="319">
        <v>1134.1199999999999</v>
      </c>
      <c r="V56" s="318" t="s">
        <v>387</v>
      </c>
      <c r="W56" s="319">
        <v>-232.75</v>
      </c>
      <c r="X56" s="319">
        <v>-323.94</v>
      </c>
      <c r="Y56" s="319">
        <v>-171.1</v>
      </c>
      <c r="Z56" s="319">
        <v>-188.57</v>
      </c>
      <c r="AA56" s="319">
        <v>-176.04</v>
      </c>
      <c r="AE56" s="318" t="s">
        <v>387</v>
      </c>
      <c r="AF56" s="319">
        <v>655.08000000000004</v>
      </c>
      <c r="AG56" s="319">
        <v>479.04</v>
      </c>
      <c r="AH56" s="317">
        <v>-176.04</v>
      </c>
      <c r="AI56" s="317">
        <v>1134.1199999999999</v>
      </c>
    </row>
    <row r="57" spans="1:35" s="318" customFormat="1">
      <c r="A57" s="318" t="s">
        <v>388</v>
      </c>
      <c r="B57" s="319">
        <v>730.58</v>
      </c>
      <c r="C57" s="319">
        <v>960.51</v>
      </c>
      <c r="D57" s="319">
        <v>759.19</v>
      </c>
      <c r="E57" s="319">
        <v>1012.09</v>
      </c>
      <c r="F57" s="319">
        <v>1407.99</v>
      </c>
      <c r="H57" s="318" t="s">
        <v>388</v>
      </c>
      <c r="I57" s="319">
        <v>418.9</v>
      </c>
      <c r="J57" s="319">
        <v>442.44</v>
      </c>
      <c r="K57" s="319">
        <v>411.54</v>
      </c>
      <c r="L57" s="319">
        <v>652.91999999999996</v>
      </c>
      <c r="M57" s="319">
        <v>820.04</v>
      </c>
      <c r="O57" s="318" t="s">
        <v>388</v>
      </c>
      <c r="P57" s="319">
        <v>1149.48</v>
      </c>
      <c r="Q57" s="319">
        <v>1402.95</v>
      </c>
      <c r="R57" s="319">
        <v>1170.73</v>
      </c>
      <c r="S57" s="319">
        <v>1665.01</v>
      </c>
      <c r="T57" s="319">
        <v>2228.0300000000002</v>
      </c>
      <c r="V57" s="318" t="s">
        <v>388</v>
      </c>
      <c r="W57" s="319">
        <v>-311.68</v>
      </c>
      <c r="X57" s="319">
        <v>-518.07000000000005</v>
      </c>
      <c r="Y57" s="319">
        <v>-347.65</v>
      </c>
      <c r="Z57" s="319">
        <v>-359.17</v>
      </c>
      <c r="AA57" s="319">
        <v>-587.95000000000005</v>
      </c>
      <c r="AE57" s="318" t="s">
        <v>388</v>
      </c>
      <c r="AF57" s="319">
        <v>1407.99</v>
      </c>
      <c r="AG57" s="319">
        <v>820.04</v>
      </c>
      <c r="AH57" s="317">
        <v>-587.95000000000005</v>
      </c>
      <c r="AI57" s="317">
        <v>2228.0300000000002</v>
      </c>
    </row>
    <row r="58" spans="1:35" s="318" customFormat="1">
      <c r="A58" s="318" t="s">
        <v>389</v>
      </c>
      <c r="B58" s="319">
        <v>751.27</v>
      </c>
      <c r="C58" s="319">
        <v>1228</v>
      </c>
      <c r="D58" s="319">
        <v>1143.44</v>
      </c>
      <c r="E58" s="319">
        <v>1744.97</v>
      </c>
      <c r="F58" s="319">
        <v>2243.9</v>
      </c>
      <c r="H58" s="318" t="s">
        <v>389</v>
      </c>
      <c r="I58" s="319">
        <v>499.25</v>
      </c>
      <c r="J58" s="319">
        <v>693.69</v>
      </c>
      <c r="K58" s="319">
        <v>1466.86</v>
      </c>
      <c r="L58" s="319">
        <v>1836.4</v>
      </c>
      <c r="M58" s="319">
        <v>2779.15</v>
      </c>
      <c r="O58" s="318" t="s">
        <v>389</v>
      </c>
      <c r="P58" s="319">
        <v>1250.52</v>
      </c>
      <c r="Q58" s="319">
        <v>1921.69</v>
      </c>
      <c r="R58" s="319">
        <v>2610.3000000000002</v>
      </c>
      <c r="S58" s="319">
        <v>3581.37</v>
      </c>
      <c r="T58" s="319">
        <v>5023.05</v>
      </c>
      <c r="V58" s="318" t="s">
        <v>389</v>
      </c>
      <c r="W58" s="319">
        <v>-252.02</v>
      </c>
      <c r="X58" s="319">
        <v>-534.30999999999995</v>
      </c>
      <c r="Y58" s="319">
        <v>323.42</v>
      </c>
      <c r="Z58" s="319">
        <v>91.430000000000064</v>
      </c>
      <c r="AA58" s="319">
        <v>535.25</v>
      </c>
      <c r="AE58" s="318" t="s">
        <v>389</v>
      </c>
      <c r="AF58" s="319">
        <v>2243.9</v>
      </c>
      <c r="AG58" s="319">
        <v>2779.15</v>
      </c>
      <c r="AH58" s="317">
        <v>535.25</v>
      </c>
      <c r="AI58" s="317">
        <v>5023.05</v>
      </c>
    </row>
    <row r="59" spans="1:35" s="318" customFormat="1">
      <c r="A59" s="318" t="s">
        <v>390</v>
      </c>
      <c r="B59" s="319">
        <v>276.25</v>
      </c>
      <c r="C59" s="319">
        <v>317.95</v>
      </c>
      <c r="D59" s="319">
        <v>328.83</v>
      </c>
      <c r="E59" s="319">
        <v>439.94</v>
      </c>
      <c r="F59" s="319">
        <v>524.70000000000005</v>
      </c>
      <c r="H59" s="318" t="s">
        <v>390</v>
      </c>
      <c r="I59" s="319">
        <v>89.88</v>
      </c>
      <c r="J59" s="319">
        <v>143.76</v>
      </c>
      <c r="K59" s="319">
        <v>198.03</v>
      </c>
      <c r="L59" s="319">
        <v>263.82</v>
      </c>
      <c r="M59" s="319">
        <v>356.84</v>
      </c>
      <c r="O59" s="318" t="s">
        <v>390</v>
      </c>
      <c r="P59" s="319">
        <v>366.13</v>
      </c>
      <c r="Q59" s="319">
        <v>461.71</v>
      </c>
      <c r="R59" s="319">
        <v>526.86</v>
      </c>
      <c r="S59" s="319">
        <v>703.76</v>
      </c>
      <c r="T59" s="319">
        <v>881.54</v>
      </c>
      <c r="V59" s="318" t="s">
        <v>390</v>
      </c>
      <c r="W59" s="319">
        <v>-186.37</v>
      </c>
      <c r="X59" s="319">
        <v>-174.19</v>
      </c>
      <c r="Y59" s="319">
        <v>-130.80000000000001</v>
      </c>
      <c r="Z59" s="319">
        <v>-176.12</v>
      </c>
      <c r="AA59" s="319">
        <v>-167.86</v>
      </c>
      <c r="AE59" s="318" t="s">
        <v>390</v>
      </c>
      <c r="AF59" s="319">
        <v>524.70000000000005</v>
      </c>
      <c r="AG59" s="319">
        <v>356.84</v>
      </c>
      <c r="AH59" s="317">
        <v>-167.86</v>
      </c>
      <c r="AI59" s="317">
        <v>881.54</v>
      </c>
    </row>
    <row r="60" spans="1:35" s="318" customFormat="1">
      <c r="A60" s="318" t="s">
        <v>391</v>
      </c>
      <c r="B60" s="319">
        <v>445.84</v>
      </c>
      <c r="C60" s="319">
        <v>429.95</v>
      </c>
      <c r="D60" s="319">
        <v>453.68</v>
      </c>
      <c r="E60" s="319">
        <v>641.45000000000005</v>
      </c>
      <c r="F60" s="319">
        <v>50.25</v>
      </c>
      <c r="H60" s="318" t="s">
        <v>391</v>
      </c>
      <c r="I60" s="319">
        <v>36.200000000000003</v>
      </c>
      <c r="J60" s="319">
        <v>33.369999999999997</v>
      </c>
      <c r="K60" s="319">
        <v>44.25</v>
      </c>
      <c r="L60" s="319">
        <v>51.9</v>
      </c>
      <c r="M60" s="319">
        <v>47.53</v>
      </c>
      <c r="O60" s="318" t="s">
        <v>391</v>
      </c>
      <c r="P60" s="319">
        <v>482.04</v>
      </c>
      <c r="Q60" s="319">
        <v>463.32</v>
      </c>
      <c r="R60" s="319">
        <v>497.93</v>
      </c>
      <c r="S60" s="319">
        <v>693.35</v>
      </c>
      <c r="T60" s="319">
        <v>97.78</v>
      </c>
      <c r="V60" s="318" t="s">
        <v>391</v>
      </c>
      <c r="W60" s="319">
        <v>-409.64</v>
      </c>
      <c r="X60" s="319">
        <v>-396.58</v>
      </c>
      <c r="Y60" s="319">
        <v>-409.43</v>
      </c>
      <c r="Z60" s="319">
        <v>-589.54999999999995</v>
      </c>
      <c r="AA60" s="319">
        <v>-2.72</v>
      </c>
      <c r="AE60" s="318" t="s">
        <v>391</v>
      </c>
      <c r="AF60" s="319">
        <v>50.25</v>
      </c>
      <c r="AG60" s="319">
        <v>47.53</v>
      </c>
      <c r="AH60" s="317">
        <v>-2.72</v>
      </c>
      <c r="AI60" s="317">
        <v>97.78</v>
      </c>
    </row>
    <row r="61" spans="1:35" s="318" customFormat="1">
      <c r="A61" s="318" t="s">
        <v>392</v>
      </c>
      <c r="B61" s="319">
        <v>6.75</v>
      </c>
      <c r="C61" s="319">
        <v>85.58</v>
      </c>
      <c r="D61" s="319">
        <v>4.54</v>
      </c>
      <c r="E61" s="319">
        <v>16.190000000000001</v>
      </c>
      <c r="F61" s="319">
        <v>10.46</v>
      </c>
      <c r="H61" s="318" t="s">
        <v>392</v>
      </c>
      <c r="I61" s="319">
        <v>3.14</v>
      </c>
      <c r="J61" s="319">
        <v>5.26</v>
      </c>
      <c r="K61" s="319">
        <v>6.51</v>
      </c>
      <c r="L61" s="319">
        <v>9.65</v>
      </c>
      <c r="M61" s="319">
        <v>10.94</v>
      </c>
      <c r="O61" s="318" t="s">
        <v>392</v>
      </c>
      <c r="P61" s="319">
        <v>9.89</v>
      </c>
      <c r="Q61" s="319">
        <v>90.84</v>
      </c>
      <c r="R61" s="319">
        <v>11.05</v>
      </c>
      <c r="S61" s="319">
        <v>25.84</v>
      </c>
      <c r="T61" s="319">
        <v>21.4</v>
      </c>
      <c r="V61" s="318" t="s">
        <v>392</v>
      </c>
      <c r="W61" s="319">
        <v>-3.61</v>
      </c>
      <c r="X61" s="319">
        <v>-80.319999999999993</v>
      </c>
      <c r="Y61" s="319">
        <v>1.97</v>
      </c>
      <c r="Z61" s="319">
        <v>-6.54</v>
      </c>
      <c r="AA61" s="319">
        <v>0.48</v>
      </c>
      <c r="AE61" s="318" t="s">
        <v>392</v>
      </c>
      <c r="AF61" s="319">
        <v>10.46</v>
      </c>
      <c r="AG61" s="319">
        <v>10.94</v>
      </c>
      <c r="AH61" s="317">
        <v>0.47999999999999865</v>
      </c>
      <c r="AI61" s="317">
        <v>21.4</v>
      </c>
    </row>
    <row r="62" spans="1:35" s="322" customFormat="1">
      <c r="A62" s="322" t="s">
        <v>28</v>
      </c>
      <c r="B62" s="323">
        <v>5992.85</v>
      </c>
      <c r="C62" s="323">
        <v>8346.34</v>
      </c>
      <c r="D62" s="323">
        <v>7608.01</v>
      </c>
      <c r="E62" s="323">
        <v>14161.69</v>
      </c>
      <c r="F62" s="323">
        <v>18141.439999999999</v>
      </c>
      <c r="H62" s="322" t="s">
        <v>28</v>
      </c>
      <c r="I62" s="323">
        <v>4263.07</v>
      </c>
      <c r="J62" s="323">
        <v>5530.91</v>
      </c>
      <c r="K62" s="323">
        <v>7911.83</v>
      </c>
      <c r="L62" s="323">
        <v>13583.06</v>
      </c>
      <c r="M62" s="323">
        <v>17691.13</v>
      </c>
      <c r="O62" s="322" t="s">
        <v>28</v>
      </c>
      <c r="P62" s="323">
        <v>10255.92</v>
      </c>
      <c r="Q62" s="323">
        <v>13877.25</v>
      </c>
      <c r="R62" s="323">
        <v>15519.84</v>
      </c>
      <c r="S62" s="323">
        <v>27744.75</v>
      </c>
      <c r="T62" s="323">
        <v>35832.57</v>
      </c>
      <c r="V62" s="322" t="s">
        <v>28</v>
      </c>
      <c r="W62" s="323">
        <v>-1729.78</v>
      </c>
      <c r="X62" s="323">
        <v>-2815.43</v>
      </c>
      <c r="Y62" s="323">
        <v>303.82</v>
      </c>
      <c r="Z62" s="323">
        <v>-578.63000000000056</v>
      </c>
      <c r="AA62" s="323">
        <v>-450.31</v>
      </c>
      <c r="AE62" s="322" t="s">
        <v>28</v>
      </c>
      <c r="AF62" s="323">
        <v>18141.439999999999</v>
      </c>
      <c r="AG62" s="323">
        <v>17691.13</v>
      </c>
      <c r="AH62" s="338">
        <v>-450.30999999999767</v>
      </c>
      <c r="AI62" s="338">
        <v>35832.57</v>
      </c>
    </row>
    <row r="63" spans="1:35" s="322" customFormat="1">
      <c r="B63" s="323"/>
      <c r="C63" s="323"/>
      <c r="D63" s="323"/>
      <c r="E63" s="323"/>
      <c r="F63" s="323"/>
      <c r="I63" s="323"/>
      <c r="J63" s="323"/>
      <c r="K63" s="323"/>
      <c r="L63" s="323"/>
      <c r="M63" s="323"/>
      <c r="P63" s="323"/>
      <c r="Q63" s="323"/>
      <c r="R63" s="323"/>
      <c r="S63" s="323"/>
      <c r="T63" s="323"/>
      <c r="W63" s="323"/>
      <c r="X63" s="323"/>
      <c r="Y63" s="323"/>
      <c r="Z63" s="323"/>
      <c r="AA63" s="323"/>
      <c r="AF63" s="323"/>
      <c r="AG63" s="323"/>
      <c r="AH63" s="338"/>
      <c r="AI63" s="338"/>
    </row>
    <row r="64" spans="1:35" s="329" customFormat="1" ht="13.8">
      <c r="A64" s="327" t="s">
        <v>393</v>
      </c>
      <c r="B64" s="328">
        <v>1736.97</v>
      </c>
      <c r="C64" s="328">
        <v>3025.45</v>
      </c>
      <c r="D64" s="328">
        <v>3720.55</v>
      </c>
      <c r="E64" s="328">
        <v>6909.69</v>
      </c>
      <c r="F64" s="328">
        <v>8999.11</v>
      </c>
      <c r="H64" s="327" t="s">
        <v>393</v>
      </c>
      <c r="I64" s="339">
        <v>6964.8</v>
      </c>
      <c r="J64" s="339">
        <v>8268.9500000000007</v>
      </c>
      <c r="K64" s="339">
        <v>11979.25</v>
      </c>
      <c r="L64" s="339">
        <v>16355.34</v>
      </c>
      <c r="M64" s="339">
        <v>17567.830000000002</v>
      </c>
      <c r="O64" s="327" t="s">
        <v>393</v>
      </c>
      <c r="P64" s="330">
        <v>8701.77</v>
      </c>
      <c r="Q64" s="330">
        <v>11294.4</v>
      </c>
      <c r="R64" s="330">
        <v>15699.8</v>
      </c>
      <c r="S64" s="330">
        <v>23265.03</v>
      </c>
      <c r="T64" s="330">
        <v>26566.94</v>
      </c>
      <c r="V64" s="327" t="s">
        <v>393</v>
      </c>
      <c r="W64" s="330">
        <v>5227.83</v>
      </c>
      <c r="X64" s="330">
        <v>5243.5</v>
      </c>
      <c r="Y64" s="330">
        <v>8258.7000000000007</v>
      </c>
      <c r="Z64" s="330">
        <v>9445.65</v>
      </c>
      <c r="AA64" s="330">
        <v>8568.7199999999993</v>
      </c>
      <c r="AE64" s="340" t="s">
        <v>393</v>
      </c>
      <c r="AF64" s="341">
        <v>8999.11</v>
      </c>
      <c r="AG64" s="341">
        <v>17567.830000000002</v>
      </c>
      <c r="AH64" s="342">
        <v>8568.7199999999993</v>
      </c>
      <c r="AI64" s="342">
        <v>26566.94</v>
      </c>
    </row>
    <row r="65" spans="31:31">
      <c r="AE65" t="s">
        <v>394</v>
      </c>
    </row>
  </sheetData>
  <mergeCells count="4">
    <mergeCell ref="A2:F2"/>
    <mergeCell ref="H2:M2"/>
    <mergeCell ref="O2:T2"/>
    <mergeCell ref="V2:AA2"/>
  </mergeCells>
  <printOptions horizontalCentered="1" verticalCentered="1"/>
  <pageMargins left="0.75" right="0.47244094488188981" top="0.55118110236220474" bottom="0.55118110236220474" header="0.51181102362204722" footer="0.31496062992125984"/>
  <pageSetup scale="85" orientation="portrait" r:id="rId1"/>
  <headerFooter alignWithMargins="0">
    <oddFooter>&amp;R&amp;P</oddFooter>
  </headerFooter>
  <colBreaks count="2" manualBreakCount="2">
    <brk id="6" max="1048575" man="1"/>
    <brk id="13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topLeftCell="B1" workbookViewId="0">
      <selection activeCell="AH1" sqref="A1:IV65536"/>
    </sheetView>
  </sheetViews>
  <sheetFormatPr baseColWidth="10" defaultRowHeight="13.2"/>
  <cols>
    <col min="1" max="1" width="6.44140625" customWidth="1"/>
    <col min="2" max="2" width="21.6640625" customWidth="1"/>
  </cols>
  <sheetData>
    <row r="1" spans="1:7">
      <c r="B1" s="149"/>
      <c r="C1" s="149"/>
      <c r="D1" s="149"/>
      <c r="E1" s="149"/>
      <c r="F1" s="149"/>
      <c r="G1" s="149"/>
    </row>
    <row r="3" spans="1:7" ht="18" customHeight="1">
      <c r="A3" s="152" t="s">
        <v>452</v>
      </c>
      <c r="B3" s="343" t="s">
        <v>453</v>
      </c>
      <c r="C3" s="344"/>
      <c r="D3" s="344"/>
      <c r="E3" s="344"/>
      <c r="F3" s="344"/>
      <c r="G3" s="344"/>
    </row>
    <row r="5" spans="1:7" ht="30" customHeight="1">
      <c r="B5" s="345" t="s">
        <v>454</v>
      </c>
      <c r="C5" s="345">
        <v>1993</v>
      </c>
      <c r="D5" s="345">
        <v>1994</v>
      </c>
      <c r="E5" s="345">
        <v>1995</v>
      </c>
      <c r="F5" s="345">
        <v>1996</v>
      </c>
      <c r="G5" s="345">
        <v>1997</v>
      </c>
    </row>
    <row r="7" spans="1:7">
      <c r="B7" s="346" t="s">
        <v>455</v>
      </c>
    </row>
    <row r="9" spans="1:7">
      <c r="B9" t="s">
        <v>456</v>
      </c>
      <c r="C9" s="347">
        <v>63.949706733857845</v>
      </c>
      <c r="D9" s="347">
        <v>63.395092938940913</v>
      </c>
      <c r="E9" s="347">
        <v>46.120996160625445</v>
      </c>
      <c r="F9" s="347">
        <v>43.986769940593248</v>
      </c>
      <c r="G9" s="347">
        <v>40.756963063571575</v>
      </c>
    </row>
    <row r="10" spans="1:7">
      <c r="B10" t="s">
        <v>457</v>
      </c>
      <c r="C10" s="347">
        <v>29.078818925886679</v>
      </c>
      <c r="D10" s="347">
        <v>29.956843358885454</v>
      </c>
      <c r="E10" s="347">
        <v>45.476412360130958</v>
      </c>
      <c r="F10" s="347">
        <v>45.598018315610638</v>
      </c>
      <c r="G10" s="347">
        <v>48.355643212446189</v>
      </c>
    </row>
    <row r="11" spans="1:7">
      <c r="B11" t="s">
        <v>458</v>
      </c>
      <c r="C11" s="347">
        <v>6.9714743402554706</v>
      </c>
      <c r="D11" s="347">
        <v>6.6480637021736468</v>
      </c>
      <c r="E11" s="347">
        <v>8.4025914792435863</v>
      </c>
      <c r="F11" s="347">
        <v>10.415211743796114</v>
      </c>
      <c r="G11" s="347">
        <v>10.887393723982219</v>
      </c>
    </row>
    <row r="12" spans="1:7" s="152" customFormat="1">
      <c r="B12" s="152" t="s">
        <v>28</v>
      </c>
      <c r="C12" s="348">
        <v>100</v>
      </c>
      <c r="D12" s="348">
        <v>100</v>
      </c>
      <c r="E12" s="348">
        <v>100</v>
      </c>
      <c r="F12" s="348">
        <v>100</v>
      </c>
      <c r="G12" s="348">
        <v>100</v>
      </c>
    </row>
    <row r="13" spans="1:7">
      <c r="C13" s="49"/>
      <c r="D13" s="49"/>
      <c r="E13" s="49"/>
      <c r="F13" s="49"/>
      <c r="G13" s="49"/>
    </row>
    <row r="14" spans="1:7">
      <c r="C14" s="49"/>
      <c r="D14" s="49"/>
      <c r="E14" s="49"/>
      <c r="F14" s="49"/>
      <c r="G14" s="49"/>
    </row>
    <row r="15" spans="1:7">
      <c r="B15" s="346" t="s">
        <v>459</v>
      </c>
      <c r="C15" s="49"/>
      <c r="D15" s="49"/>
      <c r="E15" s="49"/>
      <c r="F15" s="49"/>
      <c r="G15" s="49"/>
    </row>
    <row r="16" spans="1:7">
      <c r="C16" s="49"/>
      <c r="D16" s="49"/>
      <c r="E16" s="49"/>
      <c r="F16" s="49"/>
      <c r="G16" s="49"/>
    </row>
    <row r="17" spans="2:7">
      <c r="B17" t="s">
        <v>456</v>
      </c>
      <c r="C17" s="347">
        <v>9.2142517012387781</v>
      </c>
      <c r="D17" s="347">
        <v>9.2921417994507252</v>
      </c>
      <c r="E17" s="347">
        <v>10.239603227066301</v>
      </c>
      <c r="F17" s="347">
        <v>8.5111160519058302</v>
      </c>
      <c r="G17" s="347">
        <v>5.5881111042652458</v>
      </c>
    </row>
    <row r="18" spans="2:7">
      <c r="B18" t="s">
        <v>457</v>
      </c>
      <c r="C18" s="347">
        <v>67.957129486496811</v>
      </c>
      <c r="D18" s="347">
        <v>67.997852071358963</v>
      </c>
      <c r="E18" s="347">
        <v>71.460079400088233</v>
      </c>
      <c r="F18" s="347">
        <v>64.666945445282593</v>
      </c>
      <c r="G18" s="347">
        <v>63.333602771558418</v>
      </c>
    </row>
    <row r="19" spans="2:7">
      <c r="B19" t="s">
        <v>458</v>
      </c>
      <c r="C19" s="347">
        <v>22.828618812264398</v>
      </c>
      <c r="D19" s="347">
        <v>22.710006129190315</v>
      </c>
      <c r="E19" s="347">
        <v>18.30031737284547</v>
      </c>
      <c r="F19" s="347">
        <v>26.821938502811584</v>
      </c>
      <c r="G19" s="347">
        <v>31.078286124176358</v>
      </c>
    </row>
    <row r="20" spans="2:7" s="152" customFormat="1">
      <c r="B20" s="152" t="s">
        <v>28</v>
      </c>
      <c r="C20" s="348">
        <v>100</v>
      </c>
      <c r="D20" s="348">
        <v>100</v>
      </c>
      <c r="E20" s="348">
        <v>100</v>
      </c>
      <c r="F20" s="348">
        <v>100</v>
      </c>
      <c r="G20" s="348">
        <v>100</v>
      </c>
    </row>
    <row r="21" spans="2:7">
      <c r="C21" s="49"/>
      <c r="D21" s="49"/>
      <c r="E21" s="49"/>
      <c r="F21" s="49"/>
      <c r="G21" s="49"/>
    </row>
    <row r="22" spans="2:7">
      <c r="C22" s="49"/>
      <c r="D22" s="49"/>
      <c r="E22" s="49"/>
      <c r="F22" s="49"/>
      <c r="G22" s="49"/>
    </row>
    <row r="23" spans="2:7">
      <c r="B23" s="346" t="s">
        <v>460</v>
      </c>
      <c r="C23" s="49"/>
      <c r="D23" s="49"/>
      <c r="E23" s="49"/>
      <c r="F23" s="49"/>
      <c r="G23" s="49"/>
    </row>
    <row r="24" spans="2:7">
      <c r="C24" s="49"/>
      <c r="D24" s="49"/>
      <c r="E24" s="49"/>
      <c r="F24" s="49"/>
      <c r="G24" s="49"/>
    </row>
    <row r="25" spans="2:7">
      <c r="B25" t="s">
        <v>456</v>
      </c>
      <c r="C25" s="347">
        <v>41.19786425791154</v>
      </c>
      <c r="D25" s="347">
        <v>41.831847087859622</v>
      </c>
      <c r="E25" s="347">
        <v>27.829088444210765</v>
      </c>
      <c r="F25" s="347">
        <v>26.618873840996947</v>
      </c>
      <c r="G25" s="347">
        <v>23.393521592227408</v>
      </c>
    </row>
    <row r="26" spans="2:7">
      <c r="B26" t="s">
        <v>457</v>
      </c>
      <c r="C26" s="347">
        <v>45.239334940210156</v>
      </c>
      <c r="D26" s="347">
        <v>45.118449260480283</v>
      </c>
      <c r="E26" s="347">
        <v>58.722577036876686</v>
      </c>
      <c r="F26" s="347">
        <v>54.933636093314966</v>
      </c>
      <c r="G26" s="347">
        <v>55.75050854571694</v>
      </c>
    </row>
    <row r="27" spans="2:7">
      <c r="B27" t="s">
        <v>458</v>
      </c>
      <c r="C27" s="347">
        <v>13.562800801878334</v>
      </c>
      <c r="D27" s="347">
        <v>13.04970365166009</v>
      </c>
      <c r="E27" s="347">
        <v>13.448334518912567</v>
      </c>
      <c r="F27" s="347">
        <v>18.447490065688104</v>
      </c>
      <c r="G27" s="347">
        <v>20.855969862055666</v>
      </c>
    </row>
    <row r="28" spans="2:7" s="152" customFormat="1">
      <c r="B28" s="152" t="s">
        <v>28</v>
      </c>
      <c r="C28" s="349">
        <v>100</v>
      </c>
      <c r="D28" s="349">
        <v>100</v>
      </c>
      <c r="E28" s="349">
        <v>100</v>
      </c>
      <c r="F28" s="349">
        <v>100</v>
      </c>
      <c r="G28" s="349">
        <v>100</v>
      </c>
    </row>
    <row r="29" spans="2:7">
      <c r="B29" s="350"/>
      <c r="C29" s="350"/>
      <c r="D29" s="350"/>
      <c r="E29" s="350"/>
      <c r="F29" s="350"/>
      <c r="G29" s="350"/>
    </row>
    <row r="30" spans="2:7">
      <c r="B30" t="s">
        <v>394</v>
      </c>
    </row>
  </sheetData>
  <printOptions horizontalCentered="1" verticalCentered="1"/>
  <pageMargins left="0.75" right="0.47244094488188981" top="0.55118110236220474" bottom="0.55118110236220474" header="0.51181102362204722" footer="0.31496062992125984"/>
  <pageSetup orientation="landscape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1"/>
  <sheetViews>
    <sheetView showGridLines="0" topLeftCell="A22" zoomScale="75" workbookViewId="0">
      <selection activeCell="G31" sqref="G31"/>
    </sheetView>
  </sheetViews>
  <sheetFormatPr baseColWidth="10" defaultRowHeight="13.2"/>
  <cols>
    <col min="1" max="1" width="23.44140625" customWidth="1"/>
    <col min="3" max="3" width="6.5546875" bestFit="1" customWidth="1"/>
    <col min="5" max="5" width="6.5546875" bestFit="1" customWidth="1"/>
    <col min="7" max="7" width="6.5546875" bestFit="1" customWidth="1"/>
    <col min="9" max="9" width="6.5546875" bestFit="1" customWidth="1"/>
    <col min="11" max="11" width="6.5546875" bestFit="1" customWidth="1"/>
    <col min="13" max="13" width="6.5546875" bestFit="1" customWidth="1"/>
    <col min="15" max="15" width="6.5546875" bestFit="1" customWidth="1"/>
    <col min="17" max="17" width="6.5546875" bestFit="1" customWidth="1"/>
    <col min="19" max="19" width="6.5546875" bestFit="1" customWidth="1"/>
    <col min="21" max="21" width="6.5546875" bestFit="1" customWidth="1"/>
    <col min="23" max="23" width="6.5546875" bestFit="1" customWidth="1"/>
    <col min="25" max="25" width="6.5546875" bestFit="1" customWidth="1"/>
    <col min="27" max="27" width="6.5546875" bestFit="1" customWidth="1"/>
    <col min="29" max="29" width="6.5546875" bestFit="1" customWidth="1"/>
    <col min="31" max="31" width="6.5546875" bestFit="1" customWidth="1"/>
    <col min="33" max="33" width="6.5546875" bestFit="1" customWidth="1"/>
  </cols>
  <sheetData>
    <row r="2" spans="1:31" ht="15.6">
      <c r="A2" s="3" t="s">
        <v>172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5.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 t="s">
        <v>170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5.6">
      <c r="A4" s="4" t="s">
        <v>42</v>
      </c>
      <c r="B4" s="4">
        <v>1981</v>
      </c>
      <c r="C4" s="47"/>
      <c r="D4" s="4">
        <v>1982</v>
      </c>
      <c r="E4" s="47"/>
      <c r="F4" s="4">
        <v>1983</v>
      </c>
      <c r="G4" s="4"/>
      <c r="H4" s="4">
        <v>1984</v>
      </c>
      <c r="I4" s="4"/>
      <c r="J4" s="4">
        <v>1985</v>
      </c>
      <c r="K4" s="4"/>
      <c r="L4" s="4">
        <v>1986</v>
      </c>
      <c r="M4" s="4"/>
      <c r="N4" s="4">
        <v>1987</v>
      </c>
      <c r="O4" s="4"/>
      <c r="P4" s="4">
        <v>1988</v>
      </c>
      <c r="Q4" s="4"/>
      <c r="R4" s="4">
        <v>1989</v>
      </c>
      <c r="S4" s="4"/>
    </row>
    <row r="5" spans="1:31" ht="15.6">
      <c r="A5" s="6" t="s">
        <v>43</v>
      </c>
      <c r="B5" s="17">
        <v>34166</v>
      </c>
      <c r="C5" s="27">
        <f>(B5/$B$19)*100</f>
        <v>7.8075689955004677</v>
      </c>
      <c r="D5" s="17">
        <v>35097</v>
      </c>
      <c r="E5" s="27">
        <f>(D5/$D$19)*100</f>
        <v>7.8366532174332431</v>
      </c>
      <c r="F5" s="17">
        <v>34958</v>
      </c>
      <c r="G5" s="27">
        <f>(F5/$F$19)*100</f>
        <v>7.6593245999767756</v>
      </c>
      <c r="H5" s="17">
        <v>34280</v>
      </c>
      <c r="I5" s="27">
        <f>(H5/$H$19)*100</f>
        <v>7.5099680147219905</v>
      </c>
      <c r="J5" s="17">
        <v>37404</v>
      </c>
      <c r="K5" s="27">
        <f>(J5/$J$19)*100</f>
        <v>7.6643614568925766</v>
      </c>
      <c r="L5" s="17">
        <v>38232</v>
      </c>
      <c r="M5" s="27">
        <f>(L5/$L$19)*100</f>
        <v>7.5603780189009457</v>
      </c>
      <c r="N5" s="17">
        <v>38516</v>
      </c>
      <c r="O5" s="27">
        <f>(N5/$N$19)*100</f>
        <v>7.6426852184403886</v>
      </c>
      <c r="P5" s="17">
        <v>39222</v>
      </c>
      <c r="Q5" s="27">
        <f>(P5/$P$19)*100</f>
        <v>7.4896168498238449</v>
      </c>
      <c r="R5" s="17">
        <v>41412</v>
      </c>
      <c r="S5" s="27">
        <f>(R5/$R$19)*100</f>
        <v>7.5912055520726787</v>
      </c>
    </row>
    <row r="6" spans="1:31" ht="15.6">
      <c r="A6" s="6" t="s">
        <v>44</v>
      </c>
      <c r="B6" s="17">
        <v>1051</v>
      </c>
      <c r="C6" s="27">
        <f t="shared" ref="C6:C19" si="0">(B6/$B$19)*100</f>
        <v>0.24017312574697042</v>
      </c>
      <c r="D6" s="17">
        <v>1231</v>
      </c>
      <c r="E6" s="27">
        <f t="shared" ref="E6:E19" si="1">(D6/$D$19)*100</f>
        <v>0.27486452148788565</v>
      </c>
      <c r="F6" s="17">
        <v>1201</v>
      </c>
      <c r="G6" s="27">
        <f t="shared" ref="G6:G19" si="2">(F6/$F$19)*100</f>
        <v>0.26314002072693254</v>
      </c>
      <c r="H6" s="17">
        <v>1320</v>
      </c>
      <c r="I6" s="27">
        <f t="shared" ref="I6:I19" si="3">(H6/$H$19)*100</f>
        <v>0.28918196556105685</v>
      </c>
      <c r="J6" s="17">
        <v>1455</v>
      </c>
      <c r="K6" s="27">
        <f t="shared" ref="K6:K19" si="4">(J6/$J$19)*100</f>
        <v>0.29814046411556783</v>
      </c>
      <c r="L6" s="17">
        <v>1675</v>
      </c>
      <c r="M6" s="27">
        <f t="shared" ref="M6:M19" si="5">(L6/$L$19)*100</f>
        <v>0.33123125082807814</v>
      </c>
      <c r="N6" s="17">
        <v>1753</v>
      </c>
      <c r="O6" s="27">
        <f t="shared" ref="O6:O19" si="6">(N6/$N$19)*100</f>
        <v>0.34784575729374811</v>
      </c>
      <c r="P6" s="17">
        <v>1716</v>
      </c>
      <c r="Q6" s="27">
        <f t="shared" ref="Q6:Q19" si="7">(P6/$P$19)*100</f>
        <v>0.32767789797301811</v>
      </c>
      <c r="R6" s="17">
        <v>1831</v>
      </c>
      <c r="S6" s="27">
        <f t="shared" ref="S6:S19" si="8">(R6/$R$19)*100</f>
        <v>0.33563936457657378</v>
      </c>
    </row>
    <row r="7" spans="1:31" ht="15.6">
      <c r="A7" s="6" t="s">
        <v>45</v>
      </c>
      <c r="B7" s="17">
        <v>1916</v>
      </c>
      <c r="C7" s="27">
        <f t="shared" si="0"/>
        <v>0.43784177824090897</v>
      </c>
      <c r="D7" s="17">
        <v>2204</v>
      </c>
      <c r="E7" s="27">
        <f t="shared" si="1"/>
        <v>0.49212136909772536</v>
      </c>
      <c r="F7" s="17">
        <v>2225</v>
      </c>
      <c r="G7" s="27">
        <f t="shared" si="2"/>
        <v>0.487499205759721</v>
      </c>
      <c r="H7" s="17">
        <v>2288</v>
      </c>
      <c r="I7" s="27">
        <f t="shared" si="3"/>
        <v>0.50124874030583177</v>
      </c>
      <c r="J7" s="17">
        <v>2330</v>
      </c>
      <c r="K7" s="27">
        <f t="shared" si="4"/>
        <v>0.47743455765585779</v>
      </c>
      <c r="L7" s="17">
        <v>2490</v>
      </c>
      <c r="M7" s="27">
        <f t="shared" si="5"/>
        <v>0.49239750123099374</v>
      </c>
      <c r="N7" s="17">
        <v>2539</v>
      </c>
      <c r="O7" s="27">
        <f t="shared" si="6"/>
        <v>0.50381082588067683</v>
      </c>
      <c r="P7" s="17">
        <v>2777</v>
      </c>
      <c r="Q7" s="27">
        <f t="shared" si="7"/>
        <v>0.53028060761717444</v>
      </c>
      <c r="R7" s="17">
        <v>3090</v>
      </c>
      <c r="S7" s="27">
        <f t="shared" si="8"/>
        <v>0.56642579822043315</v>
      </c>
    </row>
    <row r="8" spans="1:31" ht="15.6">
      <c r="A8" s="6" t="s">
        <v>46</v>
      </c>
      <c r="B8" s="17">
        <v>19569</v>
      </c>
      <c r="C8" s="27">
        <f t="shared" si="0"/>
        <v>4.4718819198310795</v>
      </c>
      <c r="D8" s="17">
        <v>20111</v>
      </c>
      <c r="E8" s="27">
        <f t="shared" si="1"/>
        <v>4.4904958502379104</v>
      </c>
      <c r="F8" s="17">
        <v>20916</v>
      </c>
      <c r="G8" s="27">
        <f t="shared" si="2"/>
        <v>4.5827116349080104</v>
      </c>
      <c r="H8" s="17">
        <v>21656</v>
      </c>
      <c r="I8" s="27">
        <f t="shared" si="3"/>
        <v>4.7443368531744294</v>
      </c>
      <c r="J8" s="17">
        <v>23612</v>
      </c>
      <c r="K8" s="27">
        <f t="shared" si="4"/>
        <v>4.8382767276266589</v>
      </c>
      <c r="L8" s="17">
        <v>24756</v>
      </c>
      <c r="M8" s="27">
        <f t="shared" si="5"/>
        <v>4.8954990122387469</v>
      </c>
      <c r="N8" s="17">
        <v>25275</v>
      </c>
      <c r="O8" s="27">
        <f t="shared" si="6"/>
        <v>5.0152889421560083</v>
      </c>
      <c r="P8" s="17">
        <v>26182</v>
      </c>
      <c r="Q8" s="27">
        <f t="shared" si="7"/>
        <v>4.9995703524065034</v>
      </c>
      <c r="R8" s="17">
        <v>27181</v>
      </c>
      <c r="S8" s="27">
        <f t="shared" si="8"/>
        <v>4.9825306218218746</v>
      </c>
    </row>
    <row r="9" spans="1:31" ht="15.6">
      <c r="A9" s="6" t="s">
        <v>47</v>
      </c>
      <c r="B9" s="17">
        <v>135</v>
      </c>
      <c r="C9" s="27">
        <f t="shared" si="0"/>
        <v>3.0850020909458618E-2</v>
      </c>
      <c r="D9" s="17">
        <v>123</v>
      </c>
      <c r="E9" s="27">
        <f t="shared" si="1"/>
        <v>2.7464123593021878E-2</v>
      </c>
      <c r="F9" s="17">
        <v>132</v>
      </c>
      <c r="G9" s="27">
        <f t="shared" si="2"/>
        <v>2.8921301195632885E-2</v>
      </c>
      <c r="H9" s="17">
        <v>112</v>
      </c>
      <c r="I9" s="27">
        <f t="shared" si="3"/>
        <v>2.4536651623362399E-2</v>
      </c>
      <c r="J9" s="17">
        <v>131</v>
      </c>
      <c r="K9" s="27">
        <f t="shared" si="4"/>
        <v>2.6842887147174838E-2</v>
      </c>
      <c r="L9" s="17">
        <v>143</v>
      </c>
      <c r="M9" s="27">
        <f t="shared" si="5"/>
        <v>2.8278250070695624E-2</v>
      </c>
      <c r="N9" s="17">
        <v>138</v>
      </c>
      <c r="O9" s="27">
        <f t="shared" si="6"/>
        <v>2.7383179980911145E-2</v>
      </c>
      <c r="P9" s="17">
        <v>139</v>
      </c>
      <c r="Q9" s="27">
        <f t="shared" si="7"/>
        <v>2.6542673553758458E-2</v>
      </c>
      <c r="R9" s="17">
        <v>170</v>
      </c>
      <c r="S9" s="27">
        <f t="shared" si="8"/>
        <v>3.1162584368114442E-2</v>
      </c>
    </row>
    <row r="10" spans="1:31" ht="15.6">
      <c r="A10" s="6" t="s">
        <v>48</v>
      </c>
      <c r="B10" s="17">
        <v>673</v>
      </c>
      <c r="C10" s="27">
        <f t="shared" si="0"/>
        <v>0.15379306720048627</v>
      </c>
      <c r="D10" s="17">
        <v>652</v>
      </c>
      <c r="E10" s="27">
        <f t="shared" si="1"/>
        <v>0.14558218359878264</v>
      </c>
      <c r="F10" s="17">
        <v>817</v>
      </c>
      <c r="G10" s="27">
        <f t="shared" si="2"/>
        <v>0.17900532633963684</v>
      </c>
      <c r="H10" s="17">
        <v>698</v>
      </c>
      <c r="I10" s="27">
        <f t="shared" si="3"/>
        <v>0.15291591815274067</v>
      </c>
      <c r="J10" s="17">
        <v>756</v>
      </c>
      <c r="K10" s="27">
        <f t="shared" si="4"/>
        <v>0.15491009681881052</v>
      </c>
      <c r="L10" s="17">
        <v>857</v>
      </c>
      <c r="M10" s="27">
        <f t="shared" si="5"/>
        <v>0.16947175042367937</v>
      </c>
      <c r="N10" s="17">
        <v>850</v>
      </c>
      <c r="O10" s="27">
        <f t="shared" si="6"/>
        <v>0.16866451437517735</v>
      </c>
      <c r="P10" s="17">
        <v>914</v>
      </c>
      <c r="Q10" s="27">
        <f t="shared" si="7"/>
        <v>0.17453240020241176</v>
      </c>
      <c r="R10" s="17">
        <v>971</v>
      </c>
      <c r="S10" s="27">
        <f t="shared" si="8"/>
        <v>0.17799334953787721</v>
      </c>
    </row>
    <row r="11" spans="1:31" ht="15.6">
      <c r="A11" s="6" t="s">
        <v>49</v>
      </c>
      <c r="B11" s="17">
        <v>3469</v>
      </c>
      <c r="C11" s="27">
        <f t="shared" si="0"/>
        <v>0.79273127803638466</v>
      </c>
      <c r="D11" s="17">
        <v>4017</v>
      </c>
      <c r="E11" s="27">
        <f t="shared" si="1"/>
        <v>0.89693808514771445</v>
      </c>
      <c r="F11" s="17">
        <v>4496</v>
      </c>
      <c r="G11" s="27">
        <f t="shared" si="2"/>
        <v>0.98507704678458663</v>
      </c>
      <c r="H11" s="17">
        <v>4790</v>
      </c>
      <c r="I11" s="27">
        <f t="shared" si="3"/>
        <v>1.0493800113920169</v>
      </c>
      <c r="J11" s="17">
        <v>5610</v>
      </c>
      <c r="K11" s="27">
        <f t="shared" si="4"/>
        <v>1.1495312740126018</v>
      </c>
      <c r="L11" s="17">
        <v>6605</v>
      </c>
      <c r="M11" s="27">
        <f t="shared" si="5"/>
        <v>1.3061387532653468</v>
      </c>
      <c r="N11" s="17">
        <v>6966</v>
      </c>
      <c r="O11" s="27">
        <f t="shared" si="6"/>
        <v>1.3822553025146889</v>
      </c>
      <c r="P11" s="17">
        <v>7614</v>
      </c>
      <c r="Q11" s="27">
        <f t="shared" si="7"/>
        <v>1.4539274563907694</v>
      </c>
      <c r="R11" s="17">
        <v>8144</v>
      </c>
      <c r="S11" s="27">
        <f t="shared" si="8"/>
        <v>1.4928711005524942</v>
      </c>
    </row>
    <row r="12" spans="1:31" ht="15.6">
      <c r="A12" s="6" t="s">
        <v>50</v>
      </c>
      <c r="B12" s="17">
        <v>23184</v>
      </c>
      <c r="C12" s="27">
        <f t="shared" si="0"/>
        <v>5.2979769241843595</v>
      </c>
      <c r="D12" s="17">
        <v>23632</v>
      </c>
      <c r="E12" s="27">
        <f t="shared" si="1"/>
        <v>5.2766842987828699</v>
      </c>
      <c r="F12" s="17">
        <v>23578</v>
      </c>
      <c r="G12" s="27">
        <f t="shared" si="2"/>
        <v>5.1659578756866065</v>
      </c>
      <c r="H12" s="17">
        <v>23441</v>
      </c>
      <c r="I12" s="27">
        <f t="shared" si="3"/>
        <v>5.1353897384217673</v>
      </c>
      <c r="J12" s="17">
        <v>25138</v>
      </c>
      <c r="K12" s="27">
        <f t="shared" si="4"/>
        <v>5.1509656267609243</v>
      </c>
      <c r="L12" s="17">
        <v>27291</v>
      </c>
      <c r="M12" s="27">
        <f t="shared" si="5"/>
        <v>5.3967952634919882</v>
      </c>
      <c r="N12" s="17">
        <v>27253</v>
      </c>
      <c r="O12" s="27">
        <f t="shared" si="6"/>
        <v>5.4077811885490688</v>
      </c>
      <c r="P12" s="17">
        <v>28407</v>
      </c>
      <c r="Q12" s="27">
        <f t="shared" si="7"/>
        <v>5.4244440837526371</v>
      </c>
      <c r="R12" s="17">
        <v>29983</v>
      </c>
      <c r="S12" s="27">
        <f t="shared" si="8"/>
        <v>5.496163335936326</v>
      </c>
    </row>
    <row r="13" spans="1:31" ht="15.6">
      <c r="A13" s="6" t="s">
        <v>51</v>
      </c>
      <c r="B13" s="17">
        <v>9632</v>
      </c>
      <c r="C13" s="27">
        <f t="shared" si="0"/>
        <v>2.2010918622215216</v>
      </c>
      <c r="D13" s="17">
        <v>10232</v>
      </c>
      <c r="E13" s="27">
        <f t="shared" si="1"/>
        <v>2.2846578260471535</v>
      </c>
      <c r="F13" s="17">
        <v>11096</v>
      </c>
      <c r="G13" s="27">
        <f t="shared" si="2"/>
        <v>2.4311421065662309</v>
      </c>
      <c r="H13" s="17">
        <v>11547</v>
      </c>
      <c r="I13" s="27">
        <f t="shared" si="3"/>
        <v>2.5296849669193358</v>
      </c>
      <c r="J13" s="17">
        <v>12168</v>
      </c>
      <c r="K13" s="27">
        <f t="shared" si="4"/>
        <v>2.4933148916551406</v>
      </c>
      <c r="L13" s="17">
        <v>12789</v>
      </c>
      <c r="M13" s="27">
        <f t="shared" si="5"/>
        <v>2.5290247563225616</v>
      </c>
      <c r="N13" s="17">
        <v>13150</v>
      </c>
      <c r="O13" s="27">
        <f t="shared" si="6"/>
        <v>2.6093392518042142</v>
      </c>
      <c r="P13" s="17">
        <v>14536</v>
      </c>
      <c r="Q13" s="27">
        <f t="shared" si="7"/>
        <v>2.775714408470741</v>
      </c>
      <c r="R13" s="17">
        <v>15975</v>
      </c>
      <c r="S13" s="27">
        <f t="shared" si="8"/>
        <v>2.9283663840036955</v>
      </c>
    </row>
    <row r="14" spans="1:31" ht="15.6">
      <c r="A14" s="6" t="s">
        <v>52</v>
      </c>
      <c r="B14" s="17">
        <v>27234</v>
      </c>
      <c r="C14" s="27">
        <f t="shared" si="0"/>
        <v>6.2234775514681182</v>
      </c>
      <c r="D14" s="17">
        <v>28386</v>
      </c>
      <c r="E14" s="27">
        <f t="shared" si="1"/>
        <v>6.3381838399310499</v>
      </c>
      <c r="F14" s="17">
        <v>29713</v>
      </c>
      <c r="G14" s="27">
        <f t="shared" si="2"/>
        <v>6.5101410789836347</v>
      </c>
      <c r="H14" s="17">
        <v>30725</v>
      </c>
      <c r="I14" s="27">
        <f t="shared" si="3"/>
        <v>6.7311484029268716</v>
      </c>
      <c r="J14" s="17">
        <v>34128</v>
      </c>
      <c r="K14" s="27">
        <f t="shared" si="4"/>
        <v>6.9930843706777326</v>
      </c>
      <c r="L14" s="17">
        <v>35917</v>
      </c>
      <c r="M14" s="27">
        <f t="shared" si="5"/>
        <v>7.102586767756466</v>
      </c>
      <c r="N14" s="17">
        <v>36082</v>
      </c>
      <c r="O14" s="27">
        <f t="shared" si="6"/>
        <v>7.1597094208060579</v>
      </c>
      <c r="P14" s="17">
        <v>40408</v>
      </c>
      <c r="Q14" s="27">
        <f t="shared" si="7"/>
        <v>7.7160888702177841</v>
      </c>
      <c r="R14" s="17">
        <v>41823</v>
      </c>
      <c r="S14" s="27">
        <f t="shared" si="8"/>
        <v>7.6665456825155909</v>
      </c>
    </row>
    <row r="15" spans="1:31" s="29" customFormat="1" ht="15.6">
      <c r="A15" s="7" t="s">
        <v>53</v>
      </c>
      <c r="B15" s="18">
        <v>907</v>
      </c>
      <c r="C15" s="28">
        <f t="shared" si="0"/>
        <v>0.2072664367768812</v>
      </c>
      <c r="D15" s="18">
        <v>950</v>
      </c>
      <c r="E15" s="28">
        <f t="shared" si="1"/>
        <v>0.21212127978350231</v>
      </c>
      <c r="F15" s="18">
        <v>984</v>
      </c>
      <c r="G15" s="28">
        <f t="shared" si="2"/>
        <v>0.21559515436744514</v>
      </c>
      <c r="H15" s="18">
        <v>960</v>
      </c>
      <c r="I15" s="28">
        <f t="shared" si="3"/>
        <v>0.2103141567716777</v>
      </c>
      <c r="J15" s="18">
        <v>1093</v>
      </c>
      <c r="K15" s="28">
        <f t="shared" si="4"/>
        <v>0.22396393627375646</v>
      </c>
      <c r="L15" s="18">
        <v>1212</v>
      </c>
      <c r="M15" s="28">
        <f t="shared" si="5"/>
        <v>0.23967300059918253</v>
      </c>
      <c r="N15" s="18">
        <v>1284</v>
      </c>
      <c r="O15" s="28">
        <f t="shared" si="6"/>
        <v>0.25478263112673849</v>
      </c>
      <c r="P15" s="18">
        <v>1282</v>
      </c>
      <c r="Q15" s="28">
        <f t="shared" si="7"/>
        <v>0.24480365104977228</v>
      </c>
      <c r="R15" s="18">
        <v>1417</v>
      </c>
      <c r="S15" s="28">
        <f t="shared" si="8"/>
        <v>0.25974930617422454</v>
      </c>
    </row>
    <row r="16" spans="1:31" ht="15.6">
      <c r="A16" s="6" t="s">
        <v>54</v>
      </c>
      <c r="B16" s="17">
        <v>38749</v>
      </c>
      <c r="C16" s="27">
        <f t="shared" si="0"/>
        <v>8.8548700757082361</v>
      </c>
      <c r="D16" s="17">
        <v>39602</v>
      </c>
      <c r="E16" s="27">
        <f t="shared" si="1"/>
        <v>8.8425546547223774</v>
      </c>
      <c r="F16" s="17">
        <v>40750</v>
      </c>
      <c r="G16" s="27">
        <f t="shared" si="2"/>
        <v>8.9283562403184842</v>
      </c>
      <c r="H16" s="17">
        <v>39980</v>
      </c>
      <c r="I16" s="27">
        <f t="shared" si="3"/>
        <v>8.7587083205538274</v>
      </c>
      <c r="J16" s="17">
        <v>43563</v>
      </c>
      <c r="K16" s="27">
        <f t="shared" si="4"/>
        <v>8.9263869678807435</v>
      </c>
      <c r="L16" s="17">
        <v>44471</v>
      </c>
      <c r="M16" s="27">
        <f t="shared" si="5"/>
        <v>8.7941402719853521</v>
      </c>
      <c r="N16" s="17">
        <v>44478</v>
      </c>
      <c r="O16" s="27">
        <f t="shared" si="6"/>
        <v>8.8257179651519273</v>
      </c>
      <c r="P16" s="17">
        <v>44652</v>
      </c>
      <c r="Q16" s="27">
        <f t="shared" si="7"/>
        <v>8.5264997087944092</v>
      </c>
      <c r="R16" s="17">
        <v>45670</v>
      </c>
      <c r="S16" s="27">
        <f t="shared" si="8"/>
        <v>8.3717366358340382</v>
      </c>
    </row>
    <row r="17" spans="1:33" ht="15.6">
      <c r="A17" s="6" t="s">
        <v>55</v>
      </c>
      <c r="B17" s="17">
        <v>174219</v>
      </c>
      <c r="C17" s="27">
        <f t="shared" si="0"/>
        <v>39.81229476166645</v>
      </c>
      <c r="D17" s="17">
        <v>177464</v>
      </c>
      <c r="E17" s="27">
        <f t="shared" si="1"/>
        <v>39.625148205788904</v>
      </c>
      <c r="F17" s="17">
        <v>178381</v>
      </c>
      <c r="G17" s="27">
        <f t="shared" si="2"/>
        <v>39.083413852865071</v>
      </c>
      <c r="H17" s="17">
        <v>179623</v>
      </c>
      <c r="I17" s="27">
        <f t="shared" si="3"/>
        <v>39.351312272707354</v>
      </c>
      <c r="J17" s="17">
        <v>190968</v>
      </c>
      <c r="K17" s="27">
        <f t="shared" si="4"/>
        <v>39.130782234516673</v>
      </c>
      <c r="L17" s="17">
        <v>196948</v>
      </c>
      <c r="M17" s="27">
        <f t="shared" si="5"/>
        <v>38.946467097366167</v>
      </c>
      <c r="N17" s="17">
        <v>195902</v>
      </c>
      <c r="O17" s="27">
        <f t="shared" si="6"/>
        <v>38.872606700148225</v>
      </c>
      <c r="P17" s="17">
        <v>202557</v>
      </c>
      <c r="Q17" s="27">
        <f t="shared" si="7"/>
        <v>38.679167820350017</v>
      </c>
      <c r="R17" s="17">
        <v>210385</v>
      </c>
      <c r="S17" s="27">
        <f t="shared" si="8"/>
        <v>38.565531248739745</v>
      </c>
    </row>
    <row r="18" spans="1:33" ht="15.6">
      <c r="A18" s="6" t="s">
        <v>56</v>
      </c>
      <c r="B18" s="17">
        <v>350</v>
      </c>
      <c r="C18" s="27">
        <f t="shared" si="0"/>
        <v>7.9981535691189001E-2</v>
      </c>
      <c r="D18" s="17">
        <v>385</v>
      </c>
      <c r="E18" s="27">
        <f t="shared" si="1"/>
        <v>8.5964939701735146E-2</v>
      </c>
      <c r="F18" s="17">
        <v>440</v>
      </c>
      <c r="G18" s="27">
        <f t="shared" si="2"/>
        <v>9.6404337318776276E-2</v>
      </c>
      <c r="H18" s="17">
        <v>426</v>
      </c>
      <c r="I18" s="27">
        <f t="shared" si="3"/>
        <v>9.3326907067431977E-2</v>
      </c>
      <c r="J18" s="17">
        <v>398</v>
      </c>
      <c r="K18" s="27">
        <f t="shared" si="4"/>
        <v>8.1553199118897593E-2</v>
      </c>
      <c r="L18" s="17">
        <v>420</v>
      </c>
      <c r="M18" s="27">
        <f t="shared" si="5"/>
        <v>8.3055000207637494E-2</v>
      </c>
      <c r="N18" s="17">
        <v>409</v>
      </c>
      <c r="O18" s="27">
        <f t="shared" si="6"/>
        <v>8.1157395740526508E-2</v>
      </c>
      <c r="P18" s="17">
        <v>400</v>
      </c>
      <c r="Q18" s="27">
        <f t="shared" si="7"/>
        <v>7.6381794399304925E-2</v>
      </c>
      <c r="R18" s="17">
        <v>475</v>
      </c>
      <c r="S18" s="27">
        <f t="shared" si="8"/>
        <v>8.7071926910907996E-2</v>
      </c>
    </row>
    <row r="19" spans="1:33" ht="15.6">
      <c r="A19" s="8" t="s">
        <v>57</v>
      </c>
      <c r="B19" s="19">
        <v>437601</v>
      </c>
      <c r="C19" s="48">
        <f t="shared" si="0"/>
        <v>100</v>
      </c>
      <c r="D19" s="19">
        <v>447857</v>
      </c>
      <c r="E19" s="48">
        <f t="shared" si="1"/>
        <v>100</v>
      </c>
      <c r="F19" s="19">
        <v>456411</v>
      </c>
      <c r="G19" s="48">
        <f t="shared" si="2"/>
        <v>100</v>
      </c>
      <c r="H19" s="19">
        <v>456460</v>
      </c>
      <c r="I19" s="48">
        <f t="shared" si="3"/>
        <v>100</v>
      </c>
      <c r="J19" s="19">
        <v>488025</v>
      </c>
      <c r="K19" s="48">
        <f t="shared" si="4"/>
        <v>100</v>
      </c>
      <c r="L19" s="19">
        <v>505689</v>
      </c>
      <c r="M19" s="48">
        <f t="shared" si="5"/>
        <v>100</v>
      </c>
      <c r="N19" s="19">
        <v>503959</v>
      </c>
      <c r="O19" s="48">
        <f t="shared" si="6"/>
        <v>100</v>
      </c>
      <c r="P19" s="19">
        <v>523685</v>
      </c>
      <c r="Q19" s="48">
        <f t="shared" si="7"/>
        <v>100</v>
      </c>
      <c r="R19" s="19">
        <v>545526</v>
      </c>
      <c r="S19" s="48">
        <f t="shared" si="8"/>
        <v>100</v>
      </c>
    </row>
    <row r="20" spans="1:33" ht="15.6">
      <c r="A20" s="1" t="s">
        <v>27</v>
      </c>
      <c r="B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3" spans="1:33" ht="15.6">
      <c r="A23" s="3" t="s">
        <v>173</v>
      </c>
    </row>
    <row r="24" spans="1:33">
      <c r="P24" s="49" t="s">
        <v>171</v>
      </c>
    </row>
    <row r="25" spans="1:33" ht="15.6">
      <c r="A25" s="4" t="s">
        <v>42</v>
      </c>
      <c r="B25" s="4">
        <v>1990</v>
      </c>
      <c r="C25" s="4"/>
      <c r="D25" s="4">
        <v>1991</v>
      </c>
      <c r="E25" s="4"/>
      <c r="F25" s="4">
        <v>1992</v>
      </c>
      <c r="G25" s="4"/>
      <c r="H25" s="4">
        <v>1993</v>
      </c>
      <c r="I25" s="4"/>
      <c r="J25" s="4">
        <v>1994</v>
      </c>
      <c r="K25" s="4"/>
      <c r="L25" s="4">
        <v>1995</v>
      </c>
      <c r="M25" s="4"/>
      <c r="N25" s="4">
        <v>1996</v>
      </c>
      <c r="O25" s="4"/>
      <c r="P25" s="5" t="s">
        <v>28</v>
      </c>
    </row>
    <row r="26" spans="1:33" ht="15.6">
      <c r="A26" s="6" t="s">
        <v>43</v>
      </c>
      <c r="B26" s="17">
        <v>42646</v>
      </c>
      <c r="C26" s="27">
        <f t="shared" ref="C26:C40" si="9">(B26/$B$40)*100</f>
        <v>7.6244111310752958</v>
      </c>
      <c r="D26" s="17">
        <v>44494</v>
      </c>
      <c r="E26" s="27">
        <f t="shared" ref="E26:E40" si="10">(D26/$D$40)*100</f>
        <v>7.7764824935638739</v>
      </c>
      <c r="F26" s="17">
        <v>47453</v>
      </c>
      <c r="G26" s="27">
        <f t="shared" ref="G26:G40" si="11">(F26/$F$40)*100</f>
        <v>7.7682792671267862</v>
      </c>
      <c r="H26" s="17">
        <v>46427</v>
      </c>
      <c r="I26" s="27">
        <f t="shared" ref="I26:I40" si="12">(H26/$H$40)*100</f>
        <v>7.7235319267156992</v>
      </c>
      <c r="J26" s="17">
        <v>50429</v>
      </c>
      <c r="K26" s="27">
        <f t="shared" ref="K26:K40" si="13">(J26/$J$40)*100</f>
        <v>7.9416998692892804</v>
      </c>
      <c r="L26" s="17">
        <v>53275</v>
      </c>
      <c r="M26" s="27">
        <f t="shared" ref="M26:M40" si="14">(L26/$L$40)*100</f>
        <v>8.0115552868745823</v>
      </c>
      <c r="N26" s="17">
        <v>55617</v>
      </c>
      <c r="O26" s="27">
        <f t="shared" ref="O26:O40" si="15">(N26/$N$40)*100</f>
        <v>8.2575141195963955</v>
      </c>
      <c r="P26" s="21">
        <v>673628</v>
      </c>
    </row>
    <row r="27" spans="1:33" ht="15.6">
      <c r="A27" s="6" t="s">
        <v>44</v>
      </c>
      <c r="B27" s="17">
        <v>1979</v>
      </c>
      <c r="C27" s="27">
        <f t="shared" si="9"/>
        <v>0.35381301009234178</v>
      </c>
      <c r="D27" s="17">
        <v>1970</v>
      </c>
      <c r="E27" s="27">
        <f t="shared" si="10"/>
        <v>0.34430868234640249</v>
      </c>
      <c r="F27" s="17">
        <v>2018</v>
      </c>
      <c r="G27" s="27">
        <f t="shared" si="11"/>
        <v>0.33035609046976699</v>
      </c>
      <c r="H27" s="17">
        <v>2122</v>
      </c>
      <c r="I27" s="27">
        <f t="shared" si="12"/>
        <v>0.35301300425379006</v>
      </c>
      <c r="J27" s="17">
        <v>2332</v>
      </c>
      <c r="K27" s="27">
        <f t="shared" si="13"/>
        <v>0.36724987795083386</v>
      </c>
      <c r="L27" s="17">
        <v>2586</v>
      </c>
      <c r="M27" s="27">
        <f t="shared" si="14"/>
        <v>0.38888563063083387</v>
      </c>
      <c r="N27" s="17">
        <v>3065</v>
      </c>
      <c r="O27" s="27">
        <f t="shared" si="15"/>
        <v>0.45506375346679895</v>
      </c>
      <c r="P27" s="21">
        <v>29305</v>
      </c>
    </row>
    <row r="28" spans="1:33" ht="15.6">
      <c r="A28" s="6" t="s">
        <v>45</v>
      </c>
      <c r="B28" s="17">
        <v>3573</v>
      </c>
      <c r="C28" s="27">
        <f t="shared" si="9"/>
        <v>0.63879428249617853</v>
      </c>
      <c r="D28" s="17">
        <v>3929</v>
      </c>
      <c r="E28" s="27">
        <f t="shared" si="10"/>
        <v>0.68669482890305356</v>
      </c>
      <c r="F28" s="17">
        <v>4652</v>
      </c>
      <c r="G28" s="27">
        <f t="shared" si="11"/>
        <v>0.76155427793129649</v>
      </c>
      <c r="H28" s="17">
        <v>4479</v>
      </c>
      <c r="I28" s="27">
        <f t="shared" si="12"/>
        <v>0.74512028560448895</v>
      </c>
      <c r="J28" s="17">
        <v>4795</v>
      </c>
      <c r="K28" s="27">
        <f t="shared" si="13"/>
        <v>0.75513000204727632</v>
      </c>
      <c r="L28" s="17">
        <v>5432</v>
      </c>
      <c r="M28" s="27">
        <f t="shared" si="14"/>
        <v>0.81687035792215368</v>
      </c>
      <c r="N28" s="17">
        <v>6002</v>
      </c>
      <c r="O28" s="27">
        <f t="shared" si="15"/>
        <v>0.89112321315097132</v>
      </c>
      <c r="P28" s="21">
        <v>54721</v>
      </c>
    </row>
    <row r="29" spans="1:33" ht="15.6">
      <c r="A29" s="6" t="s">
        <v>46</v>
      </c>
      <c r="B29" s="17">
        <v>27975</v>
      </c>
      <c r="C29" s="27">
        <f t="shared" si="9"/>
        <v>5.0014749658076108</v>
      </c>
      <c r="D29" s="17">
        <v>29176</v>
      </c>
      <c r="E29" s="27">
        <f t="shared" si="10"/>
        <v>5.0992640183444866</v>
      </c>
      <c r="F29" s="17">
        <v>31431</v>
      </c>
      <c r="G29" s="27">
        <f t="shared" si="11"/>
        <v>5.1454025171235118</v>
      </c>
      <c r="H29" s="17">
        <v>31078</v>
      </c>
      <c r="I29" s="27">
        <f t="shared" si="12"/>
        <v>5.1700933770967428</v>
      </c>
      <c r="J29" s="17">
        <v>32434</v>
      </c>
      <c r="K29" s="27">
        <f t="shared" si="13"/>
        <v>5.1077969731806805</v>
      </c>
      <c r="L29" s="17">
        <v>33342</v>
      </c>
      <c r="M29" s="27">
        <f t="shared" si="14"/>
        <v>5.0140080032843235</v>
      </c>
      <c r="N29" s="17">
        <v>33105</v>
      </c>
      <c r="O29" s="27">
        <f t="shared" si="15"/>
        <v>4.9151339505769585</v>
      </c>
      <c r="P29" s="21">
        <v>427799</v>
      </c>
    </row>
    <row r="30" spans="1:33" ht="15.6">
      <c r="A30" s="6" t="s">
        <v>47</v>
      </c>
      <c r="B30" s="17">
        <v>192</v>
      </c>
      <c r="C30" s="27">
        <f t="shared" si="9"/>
        <v>3.4326476977124626E-2</v>
      </c>
      <c r="D30" s="17">
        <v>183</v>
      </c>
      <c r="E30" s="27">
        <f t="shared" si="10"/>
        <v>3.1984004502229268E-2</v>
      </c>
      <c r="F30" s="17">
        <v>215</v>
      </c>
      <c r="G30" s="27">
        <f t="shared" si="11"/>
        <v>3.5196511125371609E-2</v>
      </c>
      <c r="H30" s="17">
        <v>220</v>
      </c>
      <c r="I30" s="27">
        <f t="shared" si="12"/>
        <v>3.6598897707744493E-2</v>
      </c>
      <c r="J30" s="17">
        <v>253</v>
      </c>
      <c r="K30" s="27">
        <f t="shared" si="13"/>
        <v>3.9843147136175372E-2</v>
      </c>
      <c r="L30" s="17">
        <v>294</v>
      </c>
      <c r="M30" s="27">
        <f t="shared" si="14"/>
        <v>4.4212055454549558E-2</v>
      </c>
      <c r="N30" s="17">
        <v>362</v>
      </c>
      <c r="O30" s="27">
        <f t="shared" si="15"/>
        <v>5.3746518353990601E-2</v>
      </c>
      <c r="P30" s="21">
        <v>2942</v>
      </c>
    </row>
    <row r="31" spans="1:33" ht="15.6">
      <c r="A31" s="6" t="s">
        <v>48</v>
      </c>
      <c r="B31" s="17">
        <v>1103</v>
      </c>
      <c r="C31" s="27">
        <f t="shared" si="9"/>
        <v>0.1971984588842107</v>
      </c>
      <c r="D31" s="17">
        <v>1129</v>
      </c>
      <c r="E31" s="27">
        <f t="shared" si="10"/>
        <v>0.19732208242085708</v>
      </c>
      <c r="F31" s="17">
        <v>1211</v>
      </c>
      <c r="G31" s="27">
        <f t="shared" si="11"/>
        <v>0.19824639522244195</v>
      </c>
      <c r="H31" s="17">
        <v>1257</v>
      </c>
      <c r="I31" s="27">
        <f t="shared" si="12"/>
        <v>0.20911279281197651</v>
      </c>
      <c r="J31" s="17">
        <v>1226</v>
      </c>
      <c r="K31" s="27">
        <f t="shared" si="13"/>
        <v>0.19307390667569568</v>
      </c>
      <c r="L31" s="17">
        <v>1374</v>
      </c>
      <c r="M31" s="27">
        <f t="shared" si="14"/>
        <v>0.20662368773656836</v>
      </c>
      <c r="N31" s="17">
        <v>1464</v>
      </c>
      <c r="O31" s="27">
        <f t="shared" si="15"/>
        <v>0.21736161013879074</v>
      </c>
      <c r="P31" s="21">
        <v>15952</v>
      </c>
    </row>
    <row r="32" spans="1:33" ht="15.6">
      <c r="A32" s="6" t="s">
        <v>49</v>
      </c>
      <c r="B32" s="17">
        <v>9096</v>
      </c>
      <c r="C32" s="27">
        <f t="shared" si="9"/>
        <v>1.626216846791279</v>
      </c>
      <c r="D32" s="17">
        <v>9825</v>
      </c>
      <c r="E32" s="27">
        <f t="shared" si="10"/>
        <v>1.71717401220985</v>
      </c>
      <c r="F32" s="17">
        <v>12314</v>
      </c>
      <c r="G32" s="27">
        <f t="shared" si="11"/>
        <v>2.0158597116177952</v>
      </c>
      <c r="H32" s="17">
        <v>12872</v>
      </c>
      <c r="I32" s="27">
        <f t="shared" si="12"/>
        <v>2.1413682331549411</v>
      </c>
      <c r="J32" s="17">
        <v>14133</v>
      </c>
      <c r="K32" s="27">
        <f t="shared" si="13"/>
        <v>2.2257043418006583</v>
      </c>
      <c r="L32" s="17">
        <v>15362</v>
      </c>
      <c r="M32" s="27">
        <f t="shared" si="14"/>
        <v>2.3101550880707151</v>
      </c>
      <c r="N32" s="17">
        <v>16744</v>
      </c>
      <c r="O32" s="27">
        <f t="shared" si="15"/>
        <v>2.4859991804398307</v>
      </c>
      <c r="P32" s="21">
        <v>142057</v>
      </c>
    </row>
    <row r="33" spans="1:16" ht="15.6">
      <c r="A33" s="6" t="s">
        <v>50</v>
      </c>
      <c r="B33" s="17">
        <v>30719</v>
      </c>
      <c r="C33" s="27">
        <f t="shared" si="9"/>
        <v>5.4920575326056831</v>
      </c>
      <c r="D33" s="17">
        <v>32075</v>
      </c>
      <c r="E33" s="27">
        <f t="shared" si="10"/>
        <v>5.605939586934447</v>
      </c>
      <c r="F33" s="17">
        <v>35696</v>
      </c>
      <c r="G33" s="27">
        <f t="shared" si="11"/>
        <v>5.8436030750291392</v>
      </c>
      <c r="H33" s="17">
        <v>35761</v>
      </c>
      <c r="I33" s="27">
        <f t="shared" si="12"/>
        <v>5.9491508223938672</v>
      </c>
      <c r="J33" s="17">
        <v>38919</v>
      </c>
      <c r="K33" s="27">
        <f t="shared" si="13"/>
        <v>6.1290728987858074</v>
      </c>
      <c r="L33" s="17">
        <v>40969</v>
      </c>
      <c r="M33" s="27">
        <f t="shared" si="14"/>
        <v>6.1609649657055812</v>
      </c>
      <c r="N33" s="17">
        <v>41942</v>
      </c>
      <c r="O33" s="27">
        <f t="shared" si="15"/>
        <v>6.2271725768040715</v>
      </c>
      <c r="P33" s="21">
        <v>487988</v>
      </c>
    </row>
    <row r="34" spans="1:16" ht="15.6">
      <c r="A34" s="6" t="s">
        <v>51</v>
      </c>
      <c r="B34" s="17">
        <v>16609</v>
      </c>
      <c r="C34" s="27">
        <f t="shared" si="9"/>
        <v>2.9694190422555358</v>
      </c>
      <c r="D34" s="17">
        <v>18178</v>
      </c>
      <c r="E34" s="27">
        <f t="shared" si="10"/>
        <v>3.1770777805547739</v>
      </c>
      <c r="F34" s="17">
        <v>20519</v>
      </c>
      <c r="G34" s="27">
        <f t="shared" si="11"/>
        <v>3.3590567989837212</v>
      </c>
      <c r="H34" s="17">
        <v>20603</v>
      </c>
      <c r="I34" s="27">
        <f t="shared" si="12"/>
        <v>3.4274867703302716</v>
      </c>
      <c r="J34" s="17">
        <v>23076</v>
      </c>
      <c r="K34" s="27">
        <f t="shared" si="13"/>
        <v>3.6340729775272052</v>
      </c>
      <c r="L34" s="17">
        <v>24658</v>
      </c>
      <c r="M34" s="27">
        <f t="shared" si="14"/>
        <v>3.7080981748240918</v>
      </c>
      <c r="N34" s="17">
        <v>26396</v>
      </c>
      <c r="O34" s="27">
        <f t="shared" si="15"/>
        <v>3.9190417084860112</v>
      </c>
      <c r="P34" s="21">
        <v>261164</v>
      </c>
    </row>
    <row r="35" spans="1:16" ht="15.6">
      <c r="A35" s="6" t="s">
        <v>52</v>
      </c>
      <c r="B35" s="17">
        <v>44399</v>
      </c>
      <c r="C35" s="27">
        <f t="shared" si="9"/>
        <v>7.937819017225813</v>
      </c>
      <c r="D35" s="17">
        <v>46297</v>
      </c>
      <c r="E35" s="27">
        <f t="shared" si="10"/>
        <v>8.0916035871022327</v>
      </c>
      <c r="F35" s="17">
        <v>52339</v>
      </c>
      <c r="G35" s="27">
        <f t="shared" si="11"/>
        <v>8.5681404455387185</v>
      </c>
      <c r="H35" s="17">
        <v>51972</v>
      </c>
      <c r="I35" s="27">
        <f t="shared" si="12"/>
        <v>8.6459905075768031</v>
      </c>
      <c r="J35" s="17">
        <v>55942</v>
      </c>
      <c r="K35" s="27">
        <f t="shared" si="13"/>
        <v>8.809902518149892</v>
      </c>
      <c r="L35" s="17">
        <v>58853</v>
      </c>
      <c r="M35" s="27">
        <f t="shared" si="14"/>
        <v>8.8503812913830089</v>
      </c>
      <c r="N35" s="17">
        <v>61393</v>
      </c>
      <c r="O35" s="27">
        <f t="shared" si="15"/>
        <v>9.1150828765374179</v>
      </c>
      <c r="P35" s="21">
        <v>675611</v>
      </c>
    </row>
    <row r="36" spans="1:16" ht="15.6">
      <c r="A36" s="7" t="s">
        <v>53</v>
      </c>
      <c r="B36" s="18">
        <v>1486</v>
      </c>
      <c r="C36" s="28">
        <f t="shared" si="9"/>
        <v>0.26567262910420408</v>
      </c>
      <c r="D36" s="18">
        <v>1626</v>
      </c>
      <c r="E36" s="28">
        <f t="shared" si="10"/>
        <v>0.28418574492144694</v>
      </c>
      <c r="F36" s="18">
        <v>2010</v>
      </c>
      <c r="G36" s="28">
        <f t="shared" si="11"/>
        <v>0.32904645284649742</v>
      </c>
      <c r="H36" s="18">
        <v>2197</v>
      </c>
      <c r="I36" s="28">
        <f t="shared" si="12"/>
        <v>0.36548990119961206</v>
      </c>
      <c r="J36" s="18">
        <v>2482</v>
      </c>
      <c r="K36" s="28">
        <f t="shared" si="13"/>
        <v>0.39087229720153077</v>
      </c>
      <c r="L36" s="18">
        <v>2895</v>
      </c>
      <c r="M36" s="28">
        <f t="shared" si="14"/>
        <v>0.43535340320041149</v>
      </c>
      <c r="N36" s="18">
        <v>3268</v>
      </c>
      <c r="O36" s="28">
        <f t="shared" si="15"/>
        <v>0.48520337563768312</v>
      </c>
      <c r="P36" s="21">
        <v>26053</v>
      </c>
    </row>
    <row r="37" spans="1:16" ht="15.6">
      <c r="A37" s="6" t="s">
        <v>54</v>
      </c>
      <c r="B37" s="17">
        <v>47201</v>
      </c>
      <c r="C37" s="27">
        <f t="shared" si="9"/>
        <v>8.4387710406107246</v>
      </c>
      <c r="D37" s="17">
        <v>49244</v>
      </c>
      <c r="E37" s="27">
        <f t="shared" si="10"/>
        <v>8.6066684027747442</v>
      </c>
      <c r="F37" s="17">
        <v>53738</v>
      </c>
      <c r="G37" s="27">
        <f t="shared" si="11"/>
        <v>8.7971633249079986</v>
      </c>
      <c r="H37" s="17">
        <v>53873</v>
      </c>
      <c r="I37" s="27">
        <f t="shared" si="12"/>
        <v>8.9622382554969047</v>
      </c>
      <c r="J37" s="17">
        <v>58470</v>
      </c>
      <c r="K37" s="27">
        <f t="shared" si="13"/>
        <v>9.2080190239216364</v>
      </c>
      <c r="L37" s="17">
        <v>61692</v>
      </c>
      <c r="M37" s="27">
        <f t="shared" si="14"/>
        <v>9.2773133506873169</v>
      </c>
      <c r="N37" s="17">
        <v>63663</v>
      </c>
      <c r="O37" s="27">
        <f t="shared" si="15"/>
        <v>9.4521121490886841</v>
      </c>
      <c r="P37" s="21">
        <v>769796</v>
      </c>
    </row>
    <row r="38" spans="1:16" ht="15.6">
      <c r="A38" s="6" t="s">
        <v>55</v>
      </c>
      <c r="B38" s="17">
        <v>216040</v>
      </c>
      <c r="C38" s="27">
        <f t="shared" si="9"/>
        <v>38.624437948635432</v>
      </c>
      <c r="D38" s="17">
        <v>224302</v>
      </c>
      <c r="E38" s="27">
        <f t="shared" si="10"/>
        <v>39.202602064803436</v>
      </c>
      <c r="F38" s="17">
        <v>233947</v>
      </c>
      <c r="G38" s="27">
        <f t="shared" si="11"/>
        <v>38.298224131382845</v>
      </c>
      <c r="H38" s="17">
        <v>232272</v>
      </c>
      <c r="I38" s="27">
        <f t="shared" si="12"/>
        <v>38.640450765332858</v>
      </c>
      <c r="J38" s="17">
        <v>238343</v>
      </c>
      <c r="K38" s="27">
        <f t="shared" si="13"/>
        <v>37.53492180979228</v>
      </c>
      <c r="L38" s="17">
        <v>248680</v>
      </c>
      <c r="M38" s="27">
        <f t="shared" si="14"/>
        <v>37.39678214434484</v>
      </c>
      <c r="N38" s="17">
        <v>244083</v>
      </c>
      <c r="O38" s="27">
        <f t="shared" si="15"/>
        <v>36.239258119881463</v>
      </c>
      <c r="P38" s="21">
        <v>3344114</v>
      </c>
    </row>
    <row r="39" spans="1:16" ht="15.6">
      <c r="A39" s="6" t="s">
        <v>56</v>
      </c>
      <c r="B39" s="17">
        <v>439</v>
      </c>
      <c r="C39" s="27">
        <f t="shared" si="9"/>
        <v>7.8486059338321396E-2</v>
      </c>
      <c r="D39" s="17">
        <v>502</v>
      </c>
      <c r="E39" s="27">
        <f t="shared" si="10"/>
        <v>8.7737542405022365E-2</v>
      </c>
      <c r="F39" s="17">
        <v>568</v>
      </c>
      <c r="G39" s="27">
        <f t="shared" si="11"/>
        <v>9.2984271252144535E-2</v>
      </c>
      <c r="H39" s="17">
        <v>573</v>
      </c>
      <c r="I39" s="27">
        <f t="shared" si="12"/>
        <v>9.5323492666079965E-2</v>
      </c>
      <c r="J39" s="17">
        <v>630</v>
      </c>
      <c r="K39" s="27">
        <f t="shared" si="13"/>
        <v>9.9214160852926822E-2</v>
      </c>
      <c r="L39" s="17">
        <v>659</v>
      </c>
      <c r="M39" s="27">
        <f t="shared" si="14"/>
        <v>9.9101171920231837E-2</v>
      </c>
      <c r="N39" s="17">
        <v>635</v>
      </c>
      <c r="O39" s="27">
        <f t="shared" si="15"/>
        <v>9.4279113687248714E-2</v>
      </c>
      <c r="P39" s="21">
        <v>7709</v>
      </c>
    </row>
    <row r="40" spans="1:16" ht="15.6">
      <c r="A40" s="8" t="s">
        <v>57</v>
      </c>
      <c r="B40" s="19">
        <v>559335</v>
      </c>
      <c r="C40" s="48">
        <f t="shared" si="9"/>
        <v>100</v>
      </c>
      <c r="D40" s="19">
        <v>572161</v>
      </c>
      <c r="E40" s="48">
        <f t="shared" si="10"/>
        <v>100</v>
      </c>
      <c r="F40" s="19">
        <v>610856</v>
      </c>
      <c r="G40" s="48">
        <f t="shared" si="11"/>
        <v>100</v>
      </c>
      <c r="H40" s="19">
        <v>601111</v>
      </c>
      <c r="I40" s="48">
        <f t="shared" si="12"/>
        <v>100</v>
      </c>
      <c r="J40" s="19">
        <v>634990</v>
      </c>
      <c r="K40" s="48">
        <f t="shared" si="13"/>
        <v>100</v>
      </c>
      <c r="L40" s="19">
        <v>664977</v>
      </c>
      <c r="M40" s="48">
        <f t="shared" si="14"/>
        <v>100</v>
      </c>
      <c r="N40" s="19">
        <v>673532</v>
      </c>
      <c r="O40" s="48">
        <f t="shared" si="15"/>
        <v>100</v>
      </c>
      <c r="P40" s="19">
        <v>8682175</v>
      </c>
    </row>
    <row r="41" spans="1:16" ht="15.6">
      <c r="A41" s="1" t="s">
        <v>27</v>
      </c>
    </row>
  </sheetData>
  <printOptions horizontalCentered="1" verticalCentered="1"/>
  <pageMargins left="0.19685039370078741" right="0.19685039370078741" top="0.18" bottom="0.36" header="0.3" footer="0.19685039370078741"/>
  <pageSetup scale="70" firstPageNumber="279" orientation="landscape" r:id="rId1"/>
  <headerFooter alignWithMargins="0">
    <oddFooter>&amp;R&amp;14&amp;P</oddFooter>
  </headerFooter>
  <rowBreaks count="1" manualBreakCount="1">
    <brk id="356" max="16383" man="1"/>
  </rowBreaks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zoomScale="75" workbookViewId="0">
      <selection activeCell="A2" sqref="A2"/>
    </sheetView>
  </sheetViews>
  <sheetFormatPr baseColWidth="10" defaultRowHeight="15.6"/>
  <cols>
    <col min="1" max="1" width="7.6640625" style="1" customWidth="1"/>
    <col min="2" max="2" width="11.5546875" style="1" customWidth="1"/>
    <col min="3" max="5" width="18.5546875" style="1" customWidth="1"/>
    <col min="6" max="6" width="2" style="1" customWidth="1"/>
    <col min="7" max="7" width="18.5546875" style="1" customWidth="1"/>
    <col min="8" max="16384" width="11.5546875" style="1"/>
  </cols>
  <sheetData>
    <row r="1" spans="1:9">
      <c r="A1" s="3" t="s">
        <v>174</v>
      </c>
      <c r="B1" s="3" t="s">
        <v>175</v>
      </c>
      <c r="C1" s="3"/>
      <c r="D1" s="3"/>
      <c r="E1" s="3"/>
      <c r="F1" s="3"/>
    </row>
    <row r="2" spans="1:9" ht="3.75" customHeight="1"/>
    <row r="3" spans="1:9">
      <c r="B3" s="51" t="s">
        <v>176</v>
      </c>
      <c r="C3" s="52"/>
      <c r="D3" s="52" t="s">
        <v>177</v>
      </c>
      <c r="E3" s="51"/>
      <c r="F3" s="51"/>
      <c r="G3" s="51"/>
      <c r="H3" s="52" t="s">
        <v>178</v>
      </c>
      <c r="I3" s="52"/>
    </row>
    <row r="4" spans="1:9">
      <c r="B4" s="53"/>
      <c r="C4" s="54" t="s">
        <v>179</v>
      </c>
      <c r="D4" s="54" t="s">
        <v>180</v>
      </c>
      <c r="E4" s="55" t="s">
        <v>28</v>
      </c>
      <c r="F4" s="54"/>
      <c r="G4" s="55" t="s">
        <v>179</v>
      </c>
      <c r="H4" s="54" t="s">
        <v>180</v>
      </c>
      <c r="I4" s="54" t="s">
        <v>28</v>
      </c>
    </row>
    <row r="5" spans="1:9">
      <c r="B5" s="56">
        <v>1980</v>
      </c>
      <c r="C5" s="57">
        <v>665</v>
      </c>
      <c r="D5" s="57">
        <f>E5-C5</f>
        <v>4132</v>
      </c>
      <c r="E5" s="57">
        <v>4797</v>
      </c>
      <c r="F5" s="57"/>
      <c r="G5" s="57">
        <v>165</v>
      </c>
      <c r="H5" s="57">
        <f t="shared" ref="H5:H19" si="0">I5-G5</f>
        <v>1831</v>
      </c>
      <c r="I5" s="57">
        <v>1996</v>
      </c>
    </row>
    <row r="6" spans="1:9">
      <c r="B6" s="56">
        <v>1981</v>
      </c>
      <c r="C6" s="57">
        <v>704</v>
      </c>
      <c r="D6" s="57">
        <f>E6-C6</f>
        <v>4624</v>
      </c>
      <c r="E6" s="57">
        <v>5328</v>
      </c>
      <c r="F6" s="57"/>
      <c r="G6" s="57">
        <v>188</v>
      </c>
      <c r="H6" s="57">
        <f t="shared" si="0"/>
        <v>2022</v>
      </c>
      <c r="I6" s="57">
        <v>2210</v>
      </c>
    </row>
    <row r="7" spans="1:9">
      <c r="B7" s="56">
        <v>1982</v>
      </c>
      <c r="C7" s="57">
        <v>526</v>
      </c>
      <c r="D7" s="57">
        <f>E7-C7</f>
        <v>4280</v>
      </c>
      <c r="E7" s="57">
        <v>4806</v>
      </c>
      <c r="F7" s="57"/>
      <c r="G7" s="57">
        <v>197</v>
      </c>
      <c r="H7" s="57">
        <f t="shared" si="0"/>
        <v>2386</v>
      </c>
      <c r="I7" s="57">
        <v>2583</v>
      </c>
    </row>
    <row r="8" spans="1:9">
      <c r="B8" s="56">
        <v>1983</v>
      </c>
      <c r="C8" s="57">
        <v>699</v>
      </c>
      <c r="D8" s="57">
        <f>E8-C8</f>
        <v>3396</v>
      </c>
      <c r="E8" s="57">
        <v>4095</v>
      </c>
      <c r="F8" s="57"/>
      <c r="G8" s="57">
        <v>162</v>
      </c>
      <c r="H8" s="57">
        <f t="shared" si="0"/>
        <v>2085</v>
      </c>
      <c r="I8" s="57">
        <v>2247</v>
      </c>
    </row>
    <row r="9" spans="1:9">
      <c r="B9" s="56">
        <v>1984</v>
      </c>
      <c r="C9" s="57">
        <v>642</v>
      </c>
      <c r="D9" s="57">
        <v>3361</v>
      </c>
      <c r="E9" s="57">
        <v>4003</v>
      </c>
      <c r="F9" s="57"/>
      <c r="G9" s="57">
        <v>138</v>
      </c>
      <c r="H9" s="57">
        <f t="shared" si="0"/>
        <v>1599</v>
      </c>
      <c r="I9" s="57">
        <v>1737</v>
      </c>
    </row>
    <row r="10" spans="1:9">
      <c r="B10" s="56">
        <v>1985</v>
      </c>
      <c r="C10" s="57">
        <v>612</v>
      </c>
      <c r="D10" s="57">
        <f t="shared" ref="D10:D19" si="1">E10-C10</f>
        <v>3253</v>
      </c>
      <c r="E10" s="57">
        <v>3865</v>
      </c>
      <c r="F10" s="57"/>
      <c r="G10" s="57">
        <v>100</v>
      </c>
      <c r="H10" s="57">
        <f t="shared" si="0"/>
        <v>1072</v>
      </c>
      <c r="I10" s="57">
        <v>1172</v>
      </c>
    </row>
    <row r="11" spans="1:9">
      <c r="B11" s="56">
        <v>1986</v>
      </c>
      <c r="C11" s="57">
        <v>629</v>
      </c>
      <c r="D11" s="57">
        <f t="shared" si="1"/>
        <v>3071</v>
      </c>
      <c r="E11" s="57">
        <v>3700</v>
      </c>
      <c r="F11" s="57"/>
      <c r="G11" s="57">
        <v>41</v>
      </c>
      <c r="H11" s="57">
        <f t="shared" si="0"/>
        <v>946</v>
      </c>
      <c r="I11" s="57">
        <v>987</v>
      </c>
    </row>
    <row r="12" spans="1:9">
      <c r="B12" s="56">
        <v>1987</v>
      </c>
      <c r="C12" s="57">
        <v>742</v>
      </c>
      <c r="D12" s="57">
        <f t="shared" si="1"/>
        <v>3509</v>
      </c>
      <c r="E12" s="57">
        <v>4251</v>
      </c>
      <c r="F12" s="57"/>
      <c r="G12" s="57">
        <v>67</v>
      </c>
      <c r="H12" s="57">
        <f t="shared" si="0"/>
        <v>1089</v>
      </c>
      <c r="I12" s="57">
        <v>1156</v>
      </c>
    </row>
    <row r="13" spans="1:9">
      <c r="B13" s="56">
        <v>1988</v>
      </c>
      <c r="C13" s="57">
        <v>652</v>
      </c>
      <c r="D13" s="57">
        <f t="shared" si="1"/>
        <v>3748</v>
      </c>
      <c r="E13" s="57">
        <v>4400</v>
      </c>
      <c r="F13" s="57"/>
      <c r="G13" s="57">
        <v>256</v>
      </c>
      <c r="H13" s="57">
        <f t="shared" si="0"/>
        <v>2902</v>
      </c>
      <c r="I13" s="57">
        <v>3158</v>
      </c>
    </row>
    <row r="14" spans="1:9">
      <c r="B14" s="56">
        <v>1989</v>
      </c>
      <c r="C14" s="57">
        <v>757</v>
      </c>
      <c r="D14" s="57">
        <f t="shared" si="1"/>
        <v>3817</v>
      </c>
      <c r="E14" s="57">
        <v>4574</v>
      </c>
      <c r="F14" s="57"/>
      <c r="G14" s="57">
        <v>194</v>
      </c>
      <c r="H14" s="57">
        <f t="shared" si="0"/>
        <v>1947</v>
      </c>
      <c r="I14" s="57">
        <v>2141</v>
      </c>
    </row>
    <row r="15" spans="1:9">
      <c r="B15" s="56">
        <v>1990</v>
      </c>
      <c r="C15" s="57">
        <v>661</v>
      </c>
      <c r="D15" s="57">
        <f t="shared" si="1"/>
        <v>4400</v>
      </c>
      <c r="E15" s="57">
        <v>5061</v>
      </c>
      <c r="F15" s="57"/>
      <c r="G15" s="57">
        <v>132</v>
      </c>
      <c r="H15" s="57">
        <f t="shared" si="0"/>
        <v>1487</v>
      </c>
      <c r="I15" s="57">
        <v>1619</v>
      </c>
    </row>
    <row r="16" spans="1:9">
      <c r="B16" s="56">
        <v>1991</v>
      </c>
      <c r="C16" s="57">
        <v>564</v>
      </c>
      <c r="D16" s="57">
        <f t="shared" si="1"/>
        <v>4707</v>
      </c>
      <c r="E16" s="57">
        <v>5271</v>
      </c>
      <c r="F16" s="57"/>
      <c r="G16" s="57">
        <v>129</v>
      </c>
      <c r="H16" s="57">
        <f t="shared" si="0"/>
        <v>1231</v>
      </c>
      <c r="I16" s="57">
        <v>1360</v>
      </c>
    </row>
    <row r="17" spans="2:9">
      <c r="B17" s="56">
        <v>1992</v>
      </c>
      <c r="C17" s="57">
        <v>565</v>
      </c>
      <c r="D17" s="57">
        <f t="shared" si="1"/>
        <v>7130</v>
      </c>
      <c r="E17" s="57">
        <v>7695</v>
      </c>
      <c r="F17" s="57"/>
      <c r="G17" s="57">
        <v>268</v>
      </c>
      <c r="H17" s="57">
        <f t="shared" si="0"/>
        <v>2892</v>
      </c>
      <c r="I17" s="57">
        <v>3160</v>
      </c>
    </row>
    <row r="18" spans="2:9">
      <c r="B18" s="56">
        <v>1993</v>
      </c>
      <c r="C18" s="57">
        <v>553</v>
      </c>
      <c r="D18" s="57">
        <f t="shared" si="1"/>
        <v>7659</v>
      </c>
      <c r="E18" s="57">
        <v>8212</v>
      </c>
      <c r="F18" s="57"/>
      <c r="G18" s="57">
        <v>343</v>
      </c>
      <c r="H18" s="57">
        <f t="shared" si="0"/>
        <v>5840</v>
      </c>
      <c r="I18" s="57">
        <v>6183</v>
      </c>
    </row>
    <row r="19" spans="2:9">
      <c r="B19" s="56">
        <v>1994</v>
      </c>
      <c r="C19" s="57">
        <v>498</v>
      </c>
      <c r="D19" s="57">
        <f t="shared" si="1"/>
        <v>9446</v>
      </c>
      <c r="E19" s="57">
        <v>9944</v>
      </c>
      <c r="F19" s="57"/>
      <c r="G19" s="57">
        <v>288</v>
      </c>
      <c r="H19" s="57">
        <f t="shared" si="0"/>
        <v>4079</v>
      </c>
      <c r="I19" s="57">
        <v>4367</v>
      </c>
    </row>
    <row r="20" spans="2:9">
      <c r="B20" s="56">
        <v>1995</v>
      </c>
      <c r="C20" s="57">
        <v>432</v>
      </c>
      <c r="D20" s="57">
        <v>4961</v>
      </c>
      <c r="E20" s="57">
        <v>5393</v>
      </c>
      <c r="F20" s="57"/>
      <c r="G20" s="57">
        <v>148</v>
      </c>
      <c r="H20" s="57">
        <v>3390</v>
      </c>
      <c r="I20" s="57">
        <f>SUM(G20:H20)</f>
        <v>3538</v>
      </c>
    </row>
    <row r="21" spans="2:9">
      <c r="B21" s="56">
        <v>1996</v>
      </c>
      <c r="C21" s="57">
        <v>386</v>
      </c>
      <c r="D21" s="57">
        <v>6365</v>
      </c>
      <c r="E21" s="57">
        <v>6751</v>
      </c>
      <c r="F21" s="57"/>
      <c r="G21" s="57">
        <v>116</v>
      </c>
      <c r="H21" s="57">
        <v>3070</v>
      </c>
      <c r="I21" s="57">
        <f>SUM(G21:H21)</f>
        <v>3186</v>
      </c>
    </row>
    <row r="22" spans="2:9">
      <c r="B22" s="56">
        <v>1997</v>
      </c>
      <c r="C22" s="57">
        <v>420</v>
      </c>
      <c r="D22" s="57">
        <v>10111</v>
      </c>
      <c r="E22" s="57">
        <v>10531</v>
      </c>
      <c r="F22" s="57"/>
      <c r="G22" s="57">
        <v>112</v>
      </c>
      <c r="H22" s="57">
        <v>3832</v>
      </c>
      <c r="I22" s="57">
        <f>SUM(G22:H22)</f>
        <v>3944</v>
      </c>
    </row>
    <row r="23" spans="2:9">
      <c r="B23" s="55" t="s">
        <v>28</v>
      </c>
      <c r="C23" s="58">
        <f t="shared" ref="C23:I23" si="2">SUM(C5:C22)</f>
        <v>10707</v>
      </c>
      <c r="D23" s="58">
        <f t="shared" si="2"/>
        <v>91970</v>
      </c>
      <c r="E23" s="58">
        <f t="shared" si="2"/>
        <v>102677</v>
      </c>
      <c r="F23" s="58">
        <f t="shared" si="2"/>
        <v>0</v>
      </c>
      <c r="G23" s="58">
        <f t="shared" si="2"/>
        <v>3044</v>
      </c>
      <c r="H23" s="58">
        <f t="shared" si="2"/>
        <v>43700</v>
      </c>
      <c r="I23" s="58">
        <f t="shared" si="2"/>
        <v>46744</v>
      </c>
    </row>
    <row r="24" spans="2:9" ht="13.2" customHeight="1">
      <c r="B24" s="1" t="s">
        <v>181</v>
      </c>
    </row>
    <row r="25" spans="2:9" ht="10.5" customHeight="1"/>
    <row r="26" spans="2:9">
      <c r="B26" s="59"/>
      <c r="C26" s="59"/>
      <c r="D26" s="59"/>
    </row>
    <row r="27" spans="2:9">
      <c r="B27" s="56"/>
      <c r="C27" s="57"/>
      <c r="D27" s="57"/>
    </row>
    <row r="28" spans="2:9">
      <c r="B28" s="56"/>
      <c r="C28" s="57"/>
      <c r="D28" s="57"/>
    </row>
    <row r="29" spans="2:9">
      <c r="B29" s="56"/>
      <c r="C29" s="57"/>
      <c r="D29" s="57"/>
      <c r="E29" s="6"/>
      <c r="F29" s="6"/>
    </row>
    <row r="30" spans="2:9">
      <c r="B30" s="56"/>
      <c r="C30" s="57"/>
      <c r="D30" s="57"/>
      <c r="E30" s="6"/>
      <c r="F30" s="6"/>
    </row>
    <row r="31" spans="2:9">
      <c r="B31" s="56"/>
      <c r="C31" s="57"/>
      <c r="D31" s="57"/>
      <c r="E31" s="6"/>
      <c r="F31" s="6"/>
    </row>
    <row r="32" spans="2:9">
      <c r="B32" s="56"/>
      <c r="C32" s="57"/>
      <c r="D32" s="57"/>
      <c r="E32" s="6"/>
      <c r="F32" s="6"/>
    </row>
    <row r="33" spans="2:6">
      <c r="B33" s="56"/>
      <c r="C33" s="57"/>
      <c r="D33" s="57"/>
      <c r="E33" s="6"/>
      <c r="F33" s="6"/>
    </row>
    <row r="34" spans="2:6">
      <c r="B34" s="56"/>
      <c r="C34" s="57"/>
      <c r="D34" s="57"/>
      <c r="E34" s="6"/>
      <c r="F34" s="6"/>
    </row>
    <row r="35" spans="2:6">
      <c r="B35" s="56"/>
      <c r="C35" s="57"/>
      <c r="D35" s="57"/>
      <c r="E35" s="6"/>
      <c r="F35" s="6"/>
    </row>
    <row r="36" spans="2:6">
      <c r="B36" s="56"/>
      <c r="C36" s="57"/>
      <c r="D36" s="57"/>
      <c r="E36" s="6"/>
      <c r="F36" s="6"/>
    </row>
    <row r="37" spans="2:6">
      <c r="B37" s="56"/>
      <c r="C37" s="57"/>
      <c r="D37" s="57"/>
      <c r="E37" s="6"/>
      <c r="F37" s="6"/>
    </row>
    <row r="38" spans="2:6">
      <c r="B38" s="56"/>
      <c r="C38" s="57"/>
      <c r="D38" s="57"/>
      <c r="E38" s="6"/>
      <c r="F38" s="6"/>
    </row>
    <row r="39" spans="2:6">
      <c r="B39" s="56"/>
      <c r="C39" s="57"/>
      <c r="D39" s="57"/>
      <c r="E39" s="6"/>
      <c r="F39" s="6"/>
    </row>
    <row r="40" spans="2:6">
      <c r="B40" s="56"/>
      <c r="C40" s="57"/>
      <c r="D40" s="57"/>
      <c r="E40" s="6"/>
      <c r="F40" s="6"/>
    </row>
    <row r="41" spans="2:6">
      <c r="B41" s="56"/>
      <c r="C41" s="57"/>
      <c r="D41" s="57"/>
      <c r="E41" s="6"/>
      <c r="F41" s="6"/>
    </row>
    <row r="42" spans="2:6">
      <c r="B42" s="56"/>
      <c r="C42" s="57"/>
      <c r="D42" s="57"/>
      <c r="E42" s="6"/>
      <c r="F42" s="6"/>
    </row>
    <row r="43" spans="2:6">
      <c r="B43" s="56"/>
      <c r="C43" s="57"/>
      <c r="D43" s="57"/>
      <c r="E43" s="6"/>
      <c r="F43" s="6"/>
    </row>
    <row r="44" spans="2:6">
      <c r="B44" s="56"/>
      <c r="C44" s="57"/>
      <c r="D44" s="57"/>
      <c r="E44" s="6"/>
      <c r="F44" s="6"/>
    </row>
    <row r="45" spans="2:6">
      <c r="B45" s="56"/>
      <c r="C45" s="57"/>
      <c r="D45" s="57"/>
      <c r="E45" s="6"/>
      <c r="F45" s="6"/>
    </row>
    <row r="46" spans="2:6">
      <c r="B46" s="56"/>
      <c r="C46" s="57"/>
      <c r="D46" s="57"/>
      <c r="E46" s="6"/>
      <c r="F46" s="6"/>
    </row>
    <row r="47" spans="2:6">
      <c r="B47" s="59"/>
      <c r="C47" s="59"/>
      <c r="D47" s="6"/>
      <c r="E47" s="6"/>
      <c r="F47" s="6"/>
    </row>
    <row r="48" spans="2:6">
      <c r="B48" s="6"/>
      <c r="C48" s="6"/>
      <c r="D48" s="6"/>
      <c r="E48" s="6"/>
      <c r="F48" s="6"/>
    </row>
    <row r="49" spans="2:6">
      <c r="B49" s="6"/>
      <c r="C49" s="6"/>
      <c r="D49" s="6"/>
      <c r="E49" s="6"/>
      <c r="F49" s="6"/>
    </row>
  </sheetData>
  <printOptions horizontalCentered="1"/>
  <pageMargins left="0.78740157480314965" right="0.78740157480314965" top="1.49" bottom="0.98425196850393704" header="0.51181102362204722" footer="0.51181102362204722"/>
  <pageSetup firstPageNumber="310" orientation="landscape" useFirstPageNumber="1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26"/>
  <sheetViews>
    <sheetView showGridLines="0" zoomScale="75" workbookViewId="0">
      <selection activeCell="A2" sqref="A2"/>
    </sheetView>
  </sheetViews>
  <sheetFormatPr baseColWidth="10" defaultRowHeight="15.6"/>
  <cols>
    <col min="1" max="1" width="7.6640625" style="1" customWidth="1"/>
    <col min="2" max="2" width="11.109375" style="1" customWidth="1"/>
    <col min="3" max="5" width="11" style="1" customWidth="1"/>
    <col min="6" max="6" width="3" style="1" customWidth="1"/>
    <col min="7" max="7" width="9.109375" style="1" customWidth="1"/>
    <col min="8" max="13" width="11" style="1" customWidth="1"/>
    <col min="14" max="16384" width="11.5546875" style="1"/>
  </cols>
  <sheetData>
    <row r="3" spans="1:13" s="6" customFormat="1">
      <c r="A3" s="7" t="s">
        <v>182</v>
      </c>
      <c r="B3" s="7" t="s">
        <v>183</v>
      </c>
    </row>
    <row r="4" spans="1:13" s="6" customFormat="1" ht="6" customHeight="1"/>
    <row r="5" spans="1:13" ht="44.4" customHeight="1">
      <c r="B5" s="16" t="s">
        <v>176</v>
      </c>
      <c r="C5" s="16" t="s">
        <v>53</v>
      </c>
      <c r="D5" s="16" t="s">
        <v>43</v>
      </c>
      <c r="E5" s="16" t="s">
        <v>184</v>
      </c>
      <c r="F5" s="16"/>
      <c r="G5" s="16" t="s">
        <v>50</v>
      </c>
      <c r="H5" s="16" t="s">
        <v>51</v>
      </c>
      <c r="I5" s="16" t="s">
        <v>52</v>
      </c>
      <c r="J5" s="60" t="s">
        <v>54</v>
      </c>
      <c r="K5" s="16" t="s">
        <v>49</v>
      </c>
      <c r="L5" s="61" t="s">
        <v>185</v>
      </c>
      <c r="M5" s="61" t="s">
        <v>28</v>
      </c>
    </row>
    <row r="6" spans="1:13">
      <c r="B6" s="56">
        <v>1980</v>
      </c>
      <c r="C6" s="56">
        <v>665</v>
      </c>
      <c r="D6" s="56">
        <v>389</v>
      </c>
      <c r="E6" s="62">
        <v>2316</v>
      </c>
      <c r="F6" s="20"/>
      <c r="G6" s="56">
        <v>261</v>
      </c>
      <c r="H6" s="56">
        <v>130</v>
      </c>
      <c r="I6" s="56">
        <v>172</v>
      </c>
      <c r="J6" s="56">
        <v>186</v>
      </c>
      <c r="K6" s="56">
        <v>67</v>
      </c>
      <c r="L6" s="14">
        <v>611</v>
      </c>
      <c r="M6" s="14">
        <f t="shared" ref="M6:M23" si="0">SUM(C6:L6)</f>
        <v>4797</v>
      </c>
    </row>
    <row r="7" spans="1:13">
      <c r="B7" s="56">
        <v>1981</v>
      </c>
      <c r="C7" s="56">
        <v>704</v>
      </c>
      <c r="D7" s="56">
        <v>392</v>
      </c>
      <c r="E7" s="20">
        <v>2716</v>
      </c>
      <c r="F7" s="20"/>
      <c r="G7" s="56">
        <v>266</v>
      </c>
      <c r="H7" s="56">
        <v>152</v>
      </c>
      <c r="I7" s="56">
        <v>201</v>
      </c>
      <c r="J7" s="56">
        <v>174</v>
      </c>
      <c r="K7" s="56">
        <v>111</v>
      </c>
      <c r="L7" s="14">
        <v>612</v>
      </c>
      <c r="M7" s="14">
        <f t="shared" si="0"/>
        <v>5328</v>
      </c>
    </row>
    <row r="8" spans="1:13">
      <c r="B8" s="56">
        <v>1982</v>
      </c>
      <c r="C8" s="56">
        <v>526</v>
      </c>
      <c r="D8" s="56">
        <v>342</v>
      </c>
      <c r="E8" s="20">
        <v>2619</v>
      </c>
      <c r="F8" s="20"/>
      <c r="G8" s="56">
        <v>259</v>
      </c>
      <c r="H8" s="56">
        <v>106</v>
      </c>
      <c r="I8" s="56">
        <v>171</v>
      </c>
      <c r="J8" s="56">
        <v>179</v>
      </c>
      <c r="K8" s="56">
        <v>97</v>
      </c>
      <c r="L8" s="14">
        <v>507</v>
      </c>
      <c r="M8" s="14">
        <f t="shared" si="0"/>
        <v>4806</v>
      </c>
    </row>
    <row r="9" spans="1:13">
      <c r="B9" s="56">
        <v>1983</v>
      </c>
      <c r="C9" s="56">
        <v>699</v>
      </c>
      <c r="D9" s="56">
        <v>205</v>
      </c>
      <c r="E9" s="20">
        <v>2289</v>
      </c>
      <c r="F9" s="20"/>
      <c r="G9" s="56">
        <v>179</v>
      </c>
      <c r="H9" s="56">
        <v>73</v>
      </c>
      <c r="I9" s="56">
        <v>94</v>
      </c>
      <c r="J9" s="56">
        <v>122</v>
      </c>
      <c r="K9" s="56">
        <v>48</v>
      </c>
      <c r="L9" s="14">
        <v>386</v>
      </c>
      <c r="M9" s="14">
        <f t="shared" si="0"/>
        <v>4095</v>
      </c>
    </row>
    <row r="10" spans="1:13">
      <c r="B10" s="56">
        <v>1984</v>
      </c>
      <c r="C10" s="56">
        <v>642</v>
      </c>
      <c r="D10" s="56">
        <v>190</v>
      </c>
      <c r="E10" s="20">
        <v>2321</v>
      </c>
      <c r="F10" s="20"/>
      <c r="G10" s="56">
        <v>166</v>
      </c>
      <c r="H10" s="56">
        <v>91</v>
      </c>
      <c r="I10" s="56">
        <v>106</v>
      </c>
      <c r="J10" s="56">
        <v>96</v>
      </c>
      <c r="K10" s="56">
        <v>41</v>
      </c>
      <c r="L10" s="14">
        <v>350</v>
      </c>
      <c r="M10" s="14">
        <f t="shared" si="0"/>
        <v>4003</v>
      </c>
    </row>
    <row r="11" spans="1:13">
      <c r="B11" s="56">
        <v>1985</v>
      </c>
      <c r="C11" s="56">
        <v>612</v>
      </c>
      <c r="D11" s="56">
        <v>205</v>
      </c>
      <c r="E11" s="20">
        <v>2175</v>
      </c>
      <c r="F11" s="20"/>
      <c r="G11" s="56">
        <v>137</v>
      </c>
      <c r="H11" s="56">
        <v>91</v>
      </c>
      <c r="I11" s="56">
        <v>105</v>
      </c>
      <c r="J11" s="56">
        <v>120</v>
      </c>
      <c r="K11" s="56">
        <v>33</v>
      </c>
      <c r="L11" s="14">
        <v>387</v>
      </c>
      <c r="M11" s="14">
        <f t="shared" si="0"/>
        <v>3865</v>
      </c>
    </row>
    <row r="12" spans="1:13">
      <c r="B12" s="56">
        <v>1986</v>
      </c>
      <c r="C12" s="56">
        <v>629</v>
      </c>
      <c r="D12" s="56">
        <v>207</v>
      </c>
      <c r="E12" s="20">
        <v>1980</v>
      </c>
      <c r="F12" s="20"/>
      <c r="G12" s="56">
        <v>120</v>
      </c>
      <c r="H12" s="56">
        <v>82</v>
      </c>
      <c r="I12" s="56">
        <v>123</v>
      </c>
      <c r="J12" s="56">
        <v>120</v>
      </c>
      <c r="K12" s="56">
        <v>47</v>
      </c>
      <c r="L12" s="14">
        <v>392</v>
      </c>
      <c r="M12" s="14">
        <f t="shared" si="0"/>
        <v>3700</v>
      </c>
    </row>
    <row r="13" spans="1:13">
      <c r="B13" s="56">
        <v>1987</v>
      </c>
      <c r="C13" s="56">
        <v>742</v>
      </c>
      <c r="D13" s="56">
        <v>306</v>
      </c>
      <c r="E13" s="20">
        <v>2149</v>
      </c>
      <c r="F13" s="20"/>
      <c r="G13" s="56">
        <v>154</v>
      </c>
      <c r="H13" s="56">
        <v>97</v>
      </c>
      <c r="I13" s="56">
        <v>128</v>
      </c>
      <c r="J13" s="56">
        <v>167</v>
      </c>
      <c r="K13" s="56">
        <v>37</v>
      </c>
      <c r="L13" s="14">
        <v>471</v>
      </c>
      <c r="M13" s="14">
        <f t="shared" si="0"/>
        <v>4251</v>
      </c>
    </row>
    <row r="14" spans="1:13">
      <c r="B14" s="56">
        <v>1988</v>
      </c>
      <c r="C14" s="56">
        <v>652</v>
      </c>
      <c r="D14" s="56">
        <v>357</v>
      </c>
      <c r="E14" s="20">
        <v>2283</v>
      </c>
      <c r="F14" s="20"/>
      <c r="G14" s="56">
        <v>162</v>
      </c>
      <c r="H14" s="56">
        <v>70</v>
      </c>
      <c r="I14" s="56">
        <v>151</v>
      </c>
      <c r="J14" s="56">
        <v>167</v>
      </c>
      <c r="K14" s="56">
        <v>27</v>
      </c>
      <c r="L14" s="14">
        <v>531</v>
      </c>
      <c r="M14" s="14">
        <f t="shared" si="0"/>
        <v>4400</v>
      </c>
    </row>
    <row r="15" spans="1:13">
      <c r="B15" s="56">
        <v>1989</v>
      </c>
      <c r="C15" s="56">
        <v>757</v>
      </c>
      <c r="D15" s="56">
        <v>368</v>
      </c>
      <c r="E15" s="20">
        <v>2415</v>
      </c>
      <c r="F15" s="20"/>
      <c r="G15" s="56">
        <v>154</v>
      </c>
      <c r="H15" s="56">
        <v>50</v>
      </c>
      <c r="I15" s="56">
        <v>131</v>
      </c>
      <c r="J15" s="56">
        <v>212</v>
      </c>
      <c r="K15" s="56">
        <v>32</v>
      </c>
      <c r="L15" s="14">
        <v>455</v>
      </c>
      <c r="M15" s="14">
        <f t="shared" si="0"/>
        <v>4574</v>
      </c>
    </row>
    <row r="16" spans="1:13">
      <c r="B16" s="56">
        <v>1990</v>
      </c>
      <c r="C16" s="56">
        <v>661</v>
      </c>
      <c r="D16" s="56">
        <v>348</v>
      </c>
      <c r="E16" s="20">
        <v>2824</v>
      </c>
      <c r="F16" s="20"/>
      <c r="G16" s="56">
        <v>199</v>
      </c>
      <c r="H16" s="56">
        <v>92</v>
      </c>
      <c r="I16" s="56">
        <v>114</v>
      </c>
      <c r="J16" s="56">
        <v>215</v>
      </c>
      <c r="K16" s="56">
        <v>32</v>
      </c>
      <c r="L16" s="14">
        <v>576</v>
      </c>
      <c r="M16" s="14">
        <f t="shared" si="0"/>
        <v>5061</v>
      </c>
    </row>
    <row r="17" spans="2:13">
      <c r="B17" s="56">
        <v>1991</v>
      </c>
      <c r="C17" s="56">
        <v>564</v>
      </c>
      <c r="D17" s="56">
        <v>370</v>
      </c>
      <c r="E17" s="20">
        <v>3087</v>
      </c>
      <c r="F17" s="20"/>
      <c r="G17" s="56">
        <v>199</v>
      </c>
      <c r="H17" s="56">
        <v>78</v>
      </c>
      <c r="I17" s="56">
        <v>152</v>
      </c>
      <c r="J17" s="56">
        <v>211</v>
      </c>
      <c r="K17" s="56">
        <v>44</v>
      </c>
      <c r="L17" s="14">
        <v>566</v>
      </c>
      <c r="M17" s="14">
        <f t="shared" si="0"/>
        <v>5271</v>
      </c>
    </row>
    <row r="18" spans="2:13">
      <c r="B18" s="56">
        <v>1992</v>
      </c>
      <c r="C18" s="56">
        <v>565</v>
      </c>
      <c r="D18" s="56">
        <v>645</v>
      </c>
      <c r="E18" s="20">
        <v>4358</v>
      </c>
      <c r="F18" s="20"/>
      <c r="G18" s="56">
        <v>311</v>
      </c>
      <c r="H18" s="56">
        <v>194</v>
      </c>
      <c r="I18" s="56">
        <v>270</v>
      </c>
      <c r="J18" s="56">
        <v>317</v>
      </c>
      <c r="K18" s="56">
        <v>56</v>
      </c>
      <c r="L18" s="14">
        <v>979</v>
      </c>
      <c r="M18" s="14">
        <f t="shared" si="0"/>
        <v>7695</v>
      </c>
    </row>
    <row r="19" spans="2:13">
      <c r="B19" s="56">
        <v>1993</v>
      </c>
      <c r="C19" s="56">
        <v>553</v>
      </c>
      <c r="D19" s="56">
        <v>633</v>
      </c>
      <c r="E19" s="20">
        <v>4948</v>
      </c>
      <c r="F19" s="20"/>
      <c r="G19" s="56">
        <v>280</v>
      </c>
      <c r="H19" s="56">
        <v>125</v>
      </c>
      <c r="I19" s="56">
        <v>225</v>
      </c>
      <c r="J19" s="56">
        <v>348</v>
      </c>
      <c r="K19" s="56">
        <v>51</v>
      </c>
      <c r="L19" s="14">
        <v>1049</v>
      </c>
      <c r="M19" s="14">
        <f t="shared" si="0"/>
        <v>8212</v>
      </c>
    </row>
    <row r="20" spans="2:13">
      <c r="B20" s="56">
        <v>1994</v>
      </c>
      <c r="C20" s="56">
        <v>498</v>
      </c>
      <c r="D20" s="56">
        <v>742</v>
      </c>
      <c r="E20" s="20">
        <v>6191</v>
      </c>
      <c r="F20" s="20"/>
      <c r="G20" s="56">
        <v>280</v>
      </c>
      <c r="H20" s="56">
        <v>156</v>
      </c>
      <c r="I20" s="56">
        <v>262</v>
      </c>
      <c r="J20" s="56">
        <v>389</v>
      </c>
      <c r="K20" s="56">
        <v>71</v>
      </c>
      <c r="L20" s="14">
        <v>1355</v>
      </c>
      <c r="M20" s="14">
        <f t="shared" si="0"/>
        <v>9944</v>
      </c>
    </row>
    <row r="21" spans="2:13">
      <c r="B21" s="56">
        <v>1995</v>
      </c>
      <c r="C21" s="56">
        <v>432</v>
      </c>
      <c r="D21" s="56">
        <v>513</v>
      </c>
      <c r="E21" s="20">
        <v>3141</v>
      </c>
      <c r="F21" s="20"/>
      <c r="G21" s="56">
        <v>267</v>
      </c>
      <c r="H21" s="56">
        <v>89</v>
      </c>
      <c r="I21" s="56">
        <v>210</v>
      </c>
      <c r="J21" s="56">
        <v>69</v>
      </c>
      <c r="K21" s="56">
        <v>55</v>
      </c>
      <c r="L21" s="14">
        <v>617</v>
      </c>
      <c r="M21" s="14">
        <f t="shared" si="0"/>
        <v>5393</v>
      </c>
    </row>
    <row r="22" spans="2:13">
      <c r="B22" s="56">
        <v>1996</v>
      </c>
      <c r="C22" s="56">
        <v>386</v>
      </c>
      <c r="D22" s="56">
        <v>581</v>
      </c>
      <c r="E22" s="20">
        <v>3836</v>
      </c>
      <c r="F22" s="20"/>
      <c r="G22" s="56">
        <v>328</v>
      </c>
      <c r="H22" s="56">
        <v>108</v>
      </c>
      <c r="I22" s="56">
        <v>307</v>
      </c>
      <c r="J22" s="56">
        <v>157</v>
      </c>
      <c r="K22" s="56">
        <v>62</v>
      </c>
      <c r="L22" s="14">
        <v>988</v>
      </c>
      <c r="M22" s="14">
        <f t="shared" si="0"/>
        <v>6753</v>
      </c>
    </row>
    <row r="23" spans="2:13">
      <c r="B23" s="56">
        <v>1997</v>
      </c>
      <c r="C23" s="56">
        <v>420</v>
      </c>
      <c r="D23" s="56">
        <v>857</v>
      </c>
      <c r="E23" s="20">
        <v>6021</v>
      </c>
      <c r="F23" s="20"/>
      <c r="G23" s="56">
        <v>497</v>
      </c>
      <c r="H23" s="56">
        <v>179</v>
      </c>
      <c r="I23" s="56">
        <v>335</v>
      </c>
      <c r="J23" s="56">
        <v>396</v>
      </c>
      <c r="K23" s="56">
        <v>85</v>
      </c>
      <c r="L23" s="14">
        <v>1741</v>
      </c>
      <c r="M23" s="14">
        <f t="shared" si="0"/>
        <v>10531</v>
      </c>
    </row>
    <row r="24" spans="2:13">
      <c r="B24" s="55" t="s">
        <v>28</v>
      </c>
      <c r="C24" s="63">
        <f>SUM(C6:C23)</f>
        <v>10707</v>
      </c>
      <c r="D24" s="63">
        <f>SUM(D6:D23)</f>
        <v>7650</v>
      </c>
      <c r="E24" s="63">
        <f>SUM(E6:E23)</f>
        <v>57669</v>
      </c>
      <c r="F24" s="63"/>
      <c r="G24" s="63">
        <f t="shared" ref="G24:M24" si="1">SUM(G6:G23)</f>
        <v>4219</v>
      </c>
      <c r="H24" s="63">
        <f t="shared" si="1"/>
        <v>1963</v>
      </c>
      <c r="I24" s="63">
        <f t="shared" si="1"/>
        <v>3257</v>
      </c>
      <c r="J24" s="63">
        <f t="shared" si="1"/>
        <v>3645</v>
      </c>
      <c r="K24" s="63">
        <f t="shared" si="1"/>
        <v>996</v>
      </c>
      <c r="L24" s="63">
        <f t="shared" si="1"/>
        <v>12573</v>
      </c>
      <c r="M24" s="63">
        <f t="shared" si="1"/>
        <v>102679</v>
      </c>
    </row>
    <row r="25" spans="2:13">
      <c r="B25" s="1" t="s">
        <v>181</v>
      </c>
    </row>
    <row r="26" spans="2:13">
      <c r="M26" s="22"/>
    </row>
  </sheetData>
  <pageMargins left="0.24" right="0.23" top="1.17" bottom="1" header="0.511811024" footer="0.511811024"/>
  <pageSetup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6"/>
  <sheetViews>
    <sheetView showGridLines="0" zoomScale="50" workbookViewId="0">
      <selection activeCell="A2" sqref="A2"/>
    </sheetView>
  </sheetViews>
  <sheetFormatPr baseColWidth="10" defaultRowHeight="15.6"/>
  <cols>
    <col min="1" max="1" width="7.6640625" style="1" customWidth="1"/>
    <col min="2" max="2" width="10.6640625" style="1" customWidth="1"/>
    <col min="3" max="5" width="16.5546875" style="1" customWidth="1"/>
    <col min="6" max="6" width="2" style="1" customWidth="1"/>
    <col min="7" max="7" width="14.5546875" style="1" customWidth="1"/>
    <col min="8" max="9" width="10.6640625" style="1" customWidth="1"/>
    <col min="10" max="10" width="11.44140625" style="1" customWidth="1"/>
    <col min="11" max="13" width="10.6640625" style="1" customWidth="1"/>
    <col min="14" max="14" width="2.33203125" style="1" customWidth="1"/>
    <col min="15" max="16384" width="11.5546875" style="1"/>
  </cols>
  <sheetData>
    <row r="3" spans="1:14" s="6" customFormat="1">
      <c r="A3" s="7" t="s">
        <v>186</v>
      </c>
      <c r="B3" s="7" t="s">
        <v>187</v>
      </c>
    </row>
    <row r="4" spans="1:14" s="6" customFormat="1" ht="3.75" customHeight="1"/>
    <row r="5" spans="1:14" ht="30" customHeight="1">
      <c r="B5" s="16" t="s">
        <v>176</v>
      </c>
      <c r="C5" s="45" t="s">
        <v>53</v>
      </c>
      <c r="D5" s="45" t="s">
        <v>43</v>
      </c>
      <c r="E5" s="45" t="s">
        <v>184</v>
      </c>
      <c r="F5" s="45"/>
      <c r="G5" s="45" t="s">
        <v>50</v>
      </c>
      <c r="H5" s="45" t="s">
        <v>51</v>
      </c>
      <c r="I5" s="45" t="s">
        <v>52</v>
      </c>
      <c r="J5" s="45" t="s">
        <v>54</v>
      </c>
      <c r="K5" s="45" t="s">
        <v>188</v>
      </c>
      <c r="L5" s="45" t="s">
        <v>185</v>
      </c>
      <c r="M5" s="45" t="s">
        <v>28</v>
      </c>
      <c r="N5" s="46"/>
    </row>
    <row r="6" spans="1:14">
      <c r="B6" s="56">
        <v>1980</v>
      </c>
      <c r="C6" s="6">
        <v>165</v>
      </c>
      <c r="D6" s="6">
        <v>176</v>
      </c>
      <c r="E6" s="17">
        <v>1140</v>
      </c>
      <c r="F6" s="17"/>
      <c r="G6" s="6">
        <v>94</v>
      </c>
      <c r="H6" s="6">
        <v>52</v>
      </c>
      <c r="I6" s="6">
        <v>55</v>
      </c>
      <c r="J6" s="6">
        <v>48</v>
      </c>
      <c r="K6" s="6">
        <v>64</v>
      </c>
      <c r="L6" s="6">
        <v>202</v>
      </c>
      <c r="M6" s="64">
        <f t="shared" ref="M6:M23" si="0">SUM(C6:L6)</f>
        <v>1996</v>
      </c>
    </row>
    <row r="7" spans="1:14">
      <c r="B7" s="56">
        <v>1981</v>
      </c>
      <c r="C7" s="6">
        <v>188</v>
      </c>
      <c r="D7" s="6">
        <v>168</v>
      </c>
      <c r="E7" s="17">
        <v>1225</v>
      </c>
      <c r="F7" s="17"/>
      <c r="G7" s="6">
        <v>116</v>
      </c>
      <c r="H7" s="6">
        <v>61</v>
      </c>
      <c r="I7" s="6">
        <v>59</v>
      </c>
      <c r="J7" s="6">
        <v>73</v>
      </c>
      <c r="K7" s="6">
        <v>59</v>
      </c>
      <c r="L7" s="6">
        <v>261</v>
      </c>
      <c r="M7" s="64">
        <f t="shared" si="0"/>
        <v>2210</v>
      </c>
    </row>
    <row r="8" spans="1:14">
      <c r="B8" s="56">
        <v>1982</v>
      </c>
      <c r="C8" s="6">
        <v>197</v>
      </c>
      <c r="D8" s="6">
        <v>170</v>
      </c>
      <c r="E8" s="17">
        <v>1524</v>
      </c>
      <c r="F8" s="17"/>
      <c r="G8" s="6">
        <v>134</v>
      </c>
      <c r="H8" s="6">
        <v>59</v>
      </c>
      <c r="I8" s="6">
        <v>88</v>
      </c>
      <c r="J8" s="6">
        <v>85</v>
      </c>
      <c r="K8" s="6">
        <v>59</v>
      </c>
      <c r="L8" s="6">
        <v>267</v>
      </c>
      <c r="M8" s="64">
        <f t="shared" si="0"/>
        <v>2583</v>
      </c>
    </row>
    <row r="9" spans="1:14">
      <c r="B9" s="56">
        <v>1983</v>
      </c>
      <c r="C9" s="6">
        <v>162</v>
      </c>
      <c r="D9" s="6">
        <v>175</v>
      </c>
      <c r="E9" s="17">
        <v>1222</v>
      </c>
      <c r="F9" s="17"/>
      <c r="G9" s="6">
        <v>131</v>
      </c>
      <c r="H9" s="6">
        <v>52</v>
      </c>
      <c r="I9" s="6">
        <v>101</v>
      </c>
      <c r="J9" s="6">
        <v>69</v>
      </c>
      <c r="K9" s="6">
        <v>64</v>
      </c>
      <c r="L9" s="6">
        <v>271</v>
      </c>
      <c r="M9" s="64">
        <f t="shared" si="0"/>
        <v>2247</v>
      </c>
    </row>
    <row r="10" spans="1:14">
      <c r="B10" s="56">
        <v>1984</v>
      </c>
      <c r="C10" s="6">
        <v>138</v>
      </c>
      <c r="D10" s="6">
        <v>109</v>
      </c>
      <c r="E10" s="17">
        <v>981</v>
      </c>
      <c r="F10" s="17"/>
      <c r="G10" s="6">
        <v>69</v>
      </c>
      <c r="H10" s="6">
        <v>58</v>
      </c>
      <c r="I10" s="6">
        <v>88</v>
      </c>
      <c r="J10" s="6">
        <v>61</v>
      </c>
      <c r="K10" s="6">
        <v>46</v>
      </c>
      <c r="L10" s="6">
        <v>187</v>
      </c>
      <c r="M10" s="64">
        <f t="shared" si="0"/>
        <v>1737</v>
      </c>
    </row>
    <row r="11" spans="1:14">
      <c r="B11" s="56">
        <v>1985</v>
      </c>
      <c r="C11" s="6">
        <v>100</v>
      </c>
      <c r="D11" s="6">
        <v>85</v>
      </c>
      <c r="E11" s="17">
        <v>646</v>
      </c>
      <c r="F11" s="17"/>
      <c r="G11" s="6">
        <v>66</v>
      </c>
      <c r="H11" s="6">
        <v>26</v>
      </c>
      <c r="I11" s="6">
        <v>52</v>
      </c>
      <c r="J11" s="6">
        <v>37</v>
      </c>
      <c r="K11" s="6">
        <v>25</v>
      </c>
      <c r="L11" s="6">
        <v>135</v>
      </c>
      <c r="M11" s="64">
        <f t="shared" si="0"/>
        <v>1172</v>
      </c>
    </row>
    <row r="12" spans="1:14">
      <c r="B12" s="56">
        <v>1986</v>
      </c>
      <c r="C12" s="6">
        <v>41</v>
      </c>
      <c r="D12" s="6">
        <v>73</v>
      </c>
      <c r="E12" s="17">
        <v>605</v>
      </c>
      <c r="F12" s="17"/>
      <c r="G12" s="6">
        <v>58</v>
      </c>
      <c r="H12" s="6">
        <v>21</v>
      </c>
      <c r="I12" s="6">
        <v>43</v>
      </c>
      <c r="J12" s="6">
        <v>26</v>
      </c>
      <c r="K12" s="6">
        <v>20</v>
      </c>
      <c r="L12" s="6">
        <v>100</v>
      </c>
      <c r="M12" s="64">
        <f t="shared" si="0"/>
        <v>987</v>
      </c>
    </row>
    <row r="13" spans="1:14">
      <c r="B13" s="56">
        <v>1987</v>
      </c>
      <c r="C13" s="6">
        <v>67</v>
      </c>
      <c r="D13" s="6">
        <v>78</v>
      </c>
      <c r="E13" s="17">
        <v>625</v>
      </c>
      <c r="F13" s="17"/>
      <c r="G13" s="6">
        <v>63</v>
      </c>
      <c r="H13" s="6">
        <v>33</v>
      </c>
      <c r="I13" s="6">
        <v>69</v>
      </c>
      <c r="J13" s="6">
        <v>40</v>
      </c>
      <c r="K13" s="6">
        <v>44</v>
      </c>
      <c r="L13" s="6">
        <v>137</v>
      </c>
      <c r="M13" s="64">
        <f t="shared" si="0"/>
        <v>1156</v>
      </c>
    </row>
    <row r="14" spans="1:14">
      <c r="B14" s="56">
        <v>1988</v>
      </c>
      <c r="C14" s="6">
        <v>256</v>
      </c>
      <c r="D14" s="6">
        <v>229</v>
      </c>
      <c r="E14" s="17">
        <v>1697</v>
      </c>
      <c r="F14" s="17"/>
      <c r="G14" s="6">
        <v>186</v>
      </c>
      <c r="H14" s="6">
        <v>90</v>
      </c>
      <c r="I14" s="6">
        <v>183</v>
      </c>
      <c r="J14" s="6">
        <v>88</v>
      </c>
      <c r="K14" s="6">
        <v>91</v>
      </c>
      <c r="L14" s="6">
        <v>338</v>
      </c>
      <c r="M14" s="64">
        <f t="shared" si="0"/>
        <v>3158</v>
      </c>
    </row>
    <row r="15" spans="1:14">
      <c r="B15" s="56">
        <v>1989</v>
      </c>
      <c r="C15" s="6">
        <v>194</v>
      </c>
      <c r="D15" s="6">
        <v>156</v>
      </c>
      <c r="E15" s="17">
        <v>1237</v>
      </c>
      <c r="F15" s="17"/>
      <c r="G15" s="6">
        <v>110</v>
      </c>
      <c r="H15" s="6">
        <v>67</v>
      </c>
      <c r="I15" s="6">
        <v>84</v>
      </c>
      <c r="J15" s="6">
        <v>55</v>
      </c>
      <c r="K15" s="6">
        <v>44</v>
      </c>
      <c r="L15" s="6">
        <v>194</v>
      </c>
      <c r="M15" s="64">
        <f t="shared" si="0"/>
        <v>2141</v>
      </c>
    </row>
    <row r="16" spans="1:14">
      <c r="B16" s="56">
        <v>1990</v>
      </c>
      <c r="C16" s="6">
        <v>132</v>
      </c>
      <c r="D16" s="6">
        <v>111</v>
      </c>
      <c r="E16" s="17">
        <v>957</v>
      </c>
      <c r="F16" s="17"/>
      <c r="G16" s="6">
        <v>69</v>
      </c>
      <c r="H16" s="6">
        <v>33</v>
      </c>
      <c r="I16" s="6">
        <v>72</v>
      </c>
      <c r="J16" s="6">
        <v>49</v>
      </c>
      <c r="K16" s="6">
        <v>50</v>
      </c>
      <c r="L16" s="6">
        <v>146</v>
      </c>
      <c r="M16" s="64">
        <f t="shared" si="0"/>
        <v>1619</v>
      </c>
    </row>
    <row r="17" spans="2:14">
      <c r="B17" s="56">
        <v>1991</v>
      </c>
      <c r="C17" s="6">
        <v>129</v>
      </c>
      <c r="D17" s="6">
        <v>95</v>
      </c>
      <c r="E17" s="17">
        <v>801</v>
      </c>
      <c r="F17" s="17"/>
      <c r="G17" s="6">
        <v>49</v>
      </c>
      <c r="H17" s="6">
        <v>30</v>
      </c>
      <c r="I17" s="6">
        <v>67</v>
      </c>
      <c r="J17" s="6">
        <v>44</v>
      </c>
      <c r="K17" s="6">
        <v>34</v>
      </c>
      <c r="L17" s="6">
        <v>111</v>
      </c>
      <c r="M17" s="64">
        <f t="shared" si="0"/>
        <v>1360</v>
      </c>
    </row>
    <row r="18" spans="2:14">
      <c r="B18" s="56">
        <v>1992</v>
      </c>
      <c r="C18" s="6">
        <v>268</v>
      </c>
      <c r="D18" s="6">
        <v>51</v>
      </c>
      <c r="E18" s="17">
        <v>2567</v>
      </c>
      <c r="F18" s="17"/>
      <c r="G18" s="6">
        <v>26</v>
      </c>
      <c r="H18" s="6">
        <v>22</v>
      </c>
      <c r="I18" s="6">
        <v>52</v>
      </c>
      <c r="J18" s="6">
        <v>28</v>
      </c>
      <c r="K18" s="6">
        <v>36</v>
      </c>
      <c r="L18" s="17">
        <v>110</v>
      </c>
      <c r="M18" s="64">
        <f t="shared" si="0"/>
        <v>3160</v>
      </c>
    </row>
    <row r="19" spans="2:14">
      <c r="B19" s="56">
        <v>1993</v>
      </c>
      <c r="C19" s="6">
        <v>343</v>
      </c>
      <c r="D19" s="6">
        <v>458</v>
      </c>
      <c r="E19" s="17">
        <v>3714</v>
      </c>
      <c r="F19" s="17"/>
      <c r="G19" s="6">
        <v>251</v>
      </c>
      <c r="H19" s="6">
        <v>138</v>
      </c>
      <c r="I19" s="6">
        <v>220</v>
      </c>
      <c r="J19" s="6">
        <v>206</v>
      </c>
      <c r="K19" s="6">
        <v>256</v>
      </c>
      <c r="L19" s="17">
        <v>597</v>
      </c>
      <c r="M19" s="64">
        <f t="shared" si="0"/>
        <v>6183</v>
      </c>
    </row>
    <row r="20" spans="2:14">
      <c r="B20" s="56">
        <v>1994</v>
      </c>
      <c r="C20" s="6">
        <v>288</v>
      </c>
      <c r="D20" s="6">
        <v>395</v>
      </c>
      <c r="E20" s="17">
        <v>2367</v>
      </c>
      <c r="F20" s="17"/>
      <c r="G20" s="6">
        <v>210</v>
      </c>
      <c r="H20" s="6">
        <v>99</v>
      </c>
      <c r="I20" s="6">
        <v>175</v>
      </c>
      <c r="J20" s="6">
        <v>175</v>
      </c>
      <c r="K20" s="6">
        <v>228</v>
      </c>
      <c r="L20" s="17">
        <v>430</v>
      </c>
      <c r="M20" s="64">
        <f t="shared" si="0"/>
        <v>4367</v>
      </c>
    </row>
    <row r="21" spans="2:14">
      <c r="B21" s="56">
        <v>1995</v>
      </c>
      <c r="C21" s="6">
        <v>148</v>
      </c>
      <c r="D21" s="6">
        <v>205</v>
      </c>
      <c r="E21" s="17">
        <v>2198</v>
      </c>
      <c r="F21" s="17"/>
      <c r="G21" s="6">
        <v>162</v>
      </c>
      <c r="H21" s="6">
        <v>83</v>
      </c>
      <c r="I21" s="6">
        <v>123</v>
      </c>
      <c r="J21" s="6">
        <v>136</v>
      </c>
      <c r="K21" s="6">
        <v>109</v>
      </c>
      <c r="L21" s="6">
        <v>374</v>
      </c>
      <c r="M21" s="64">
        <f t="shared" si="0"/>
        <v>3538</v>
      </c>
    </row>
    <row r="22" spans="2:14">
      <c r="B22" s="56">
        <v>1996</v>
      </c>
      <c r="C22" s="6">
        <v>116</v>
      </c>
      <c r="D22" s="6">
        <v>214</v>
      </c>
      <c r="E22" s="17">
        <v>2084</v>
      </c>
      <c r="F22" s="17"/>
      <c r="G22" s="6">
        <v>108</v>
      </c>
      <c r="H22" s="6">
        <v>51</v>
      </c>
      <c r="I22" s="6">
        <v>101</v>
      </c>
      <c r="J22" s="6">
        <v>70</v>
      </c>
      <c r="K22" s="6">
        <v>101</v>
      </c>
      <c r="L22" s="6">
        <v>341</v>
      </c>
      <c r="M22" s="64">
        <f t="shared" si="0"/>
        <v>3186</v>
      </c>
    </row>
    <row r="23" spans="2:14">
      <c r="B23" s="56">
        <v>1997</v>
      </c>
      <c r="C23" s="6">
        <v>112</v>
      </c>
      <c r="D23" s="6">
        <v>227</v>
      </c>
      <c r="E23" s="17">
        <v>2873</v>
      </c>
      <c r="F23" s="17"/>
      <c r="G23" s="6">
        <v>120</v>
      </c>
      <c r="H23" s="6">
        <v>44</v>
      </c>
      <c r="I23" s="6">
        <v>98</v>
      </c>
      <c r="J23" s="6">
        <v>90</v>
      </c>
      <c r="K23" s="6">
        <v>112</v>
      </c>
      <c r="L23" s="6">
        <v>268</v>
      </c>
      <c r="M23" s="64">
        <f t="shared" si="0"/>
        <v>3944</v>
      </c>
    </row>
    <row r="24" spans="2:14">
      <c r="B24" s="55" t="s">
        <v>28</v>
      </c>
      <c r="C24" s="65">
        <f t="shared" ref="C24:M24" si="1">SUM(C6:C23)</f>
        <v>3044</v>
      </c>
      <c r="D24" s="65">
        <f t="shared" si="1"/>
        <v>3175</v>
      </c>
      <c r="E24" s="65">
        <f t="shared" si="1"/>
        <v>28463</v>
      </c>
      <c r="F24" s="65">
        <f t="shared" si="1"/>
        <v>0</v>
      </c>
      <c r="G24" s="65">
        <f t="shared" si="1"/>
        <v>2022</v>
      </c>
      <c r="H24" s="65">
        <f t="shared" si="1"/>
        <v>1019</v>
      </c>
      <c r="I24" s="65">
        <f t="shared" si="1"/>
        <v>1730</v>
      </c>
      <c r="J24" s="65">
        <f t="shared" si="1"/>
        <v>1380</v>
      </c>
      <c r="K24" s="65">
        <f t="shared" si="1"/>
        <v>1442</v>
      </c>
      <c r="L24" s="65">
        <f t="shared" si="1"/>
        <v>4469</v>
      </c>
      <c r="M24" s="65">
        <f t="shared" si="1"/>
        <v>46744</v>
      </c>
      <c r="N24" s="46"/>
    </row>
    <row r="25" spans="2:14">
      <c r="B25" s="1" t="s">
        <v>181</v>
      </c>
    </row>
    <row r="26" spans="2:14">
      <c r="C26" s="66"/>
      <c r="D26" s="66"/>
      <c r="E26" s="66"/>
      <c r="F26" s="66"/>
      <c r="G26" s="66"/>
      <c r="H26" s="66"/>
      <c r="I26" s="66"/>
      <c r="J26" s="66"/>
      <c r="K26" s="66"/>
      <c r="L26" s="66"/>
    </row>
  </sheetData>
  <pageMargins left="0.24" right="0.23" top="1.69" bottom="1" header="0.511811024" footer="0.511811024"/>
  <pageSetup scale="89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3"/>
  <sheetViews>
    <sheetView showGridLines="0" zoomScale="75" workbookViewId="0">
      <selection activeCell="A2" sqref="A2"/>
    </sheetView>
  </sheetViews>
  <sheetFormatPr baseColWidth="10" defaultRowHeight="15.6"/>
  <cols>
    <col min="1" max="1" width="7.5546875" style="3" customWidth="1"/>
    <col min="2" max="2" width="23.44140625" style="3" customWidth="1"/>
    <col min="3" max="3" width="14.5546875" style="1" customWidth="1"/>
    <col min="4" max="4" width="14.33203125" style="1" customWidth="1"/>
    <col min="5" max="5" width="15.33203125" style="1" customWidth="1"/>
    <col min="6" max="6" width="2" style="1" customWidth="1"/>
    <col min="7" max="7" width="2.44140625" style="1" customWidth="1"/>
    <col min="8" max="16384" width="11.5546875" style="1"/>
  </cols>
  <sheetData>
    <row r="2" spans="1:10" s="7" customFormat="1">
      <c r="A2" s="7" t="s">
        <v>189</v>
      </c>
      <c r="B2" s="7" t="s">
        <v>190</v>
      </c>
    </row>
    <row r="3" spans="1:10" s="6" customFormat="1" ht="9" customHeight="1">
      <c r="A3" s="7"/>
      <c r="B3" s="7"/>
    </row>
    <row r="4" spans="1:10">
      <c r="B4" s="51" t="s">
        <v>191</v>
      </c>
      <c r="C4" s="67" t="s">
        <v>192</v>
      </c>
      <c r="D4" s="67"/>
      <c r="E4" s="67"/>
      <c r="F4" s="68"/>
      <c r="G4" s="67"/>
      <c r="H4" s="67" t="s">
        <v>178</v>
      </c>
      <c r="I4" s="67"/>
      <c r="J4" s="67"/>
    </row>
    <row r="5" spans="1:10" s="14" customFormat="1">
      <c r="A5" s="69"/>
      <c r="B5" s="11"/>
      <c r="C5" s="54" t="s">
        <v>193</v>
      </c>
      <c r="D5" s="54" t="s">
        <v>180</v>
      </c>
      <c r="E5" s="55" t="s">
        <v>28</v>
      </c>
      <c r="F5" s="54"/>
      <c r="G5" s="54"/>
      <c r="H5" s="54" t="s">
        <v>193</v>
      </c>
      <c r="I5" s="54" t="s">
        <v>180</v>
      </c>
      <c r="J5" s="54" t="s">
        <v>28</v>
      </c>
    </row>
    <row r="6" spans="1:10">
      <c r="B6" s="6" t="s">
        <v>194</v>
      </c>
      <c r="C6" s="57">
        <v>97</v>
      </c>
      <c r="D6" s="57">
        <v>9645</v>
      </c>
      <c r="E6" s="70">
        <v>9742</v>
      </c>
      <c r="F6" s="57"/>
      <c r="G6" s="57"/>
      <c r="H6" s="57">
        <v>34</v>
      </c>
      <c r="I6" s="57">
        <v>3700</v>
      </c>
      <c r="J6" s="57">
        <v>3734</v>
      </c>
    </row>
    <row r="7" spans="1:10">
      <c r="B7" s="6" t="s">
        <v>195</v>
      </c>
      <c r="C7" s="57">
        <v>6</v>
      </c>
      <c r="D7" s="57">
        <v>18</v>
      </c>
      <c r="E7" s="57">
        <f>SUM(C7:D7)</f>
        <v>24</v>
      </c>
      <c r="F7" s="57"/>
      <c r="G7" s="57"/>
      <c r="H7" s="57">
        <v>0</v>
      </c>
      <c r="I7" s="57">
        <v>4</v>
      </c>
      <c r="J7" s="57">
        <v>4</v>
      </c>
    </row>
    <row r="8" spans="1:10">
      <c r="B8" s="6" t="s">
        <v>196</v>
      </c>
      <c r="C8" s="57">
        <v>254</v>
      </c>
      <c r="D8" s="57">
        <v>412</v>
      </c>
      <c r="E8" s="57">
        <f>SUM(C8:D8)</f>
        <v>666</v>
      </c>
      <c r="F8" s="57"/>
      <c r="G8" s="57"/>
      <c r="H8" s="57">
        <v>58</v>
      </c>
      <c r="I8" s="57">
        <v>121</v>
      </c>
      <c r="J8" s="57">
        <f>SUM(H8:I8)</f>
        <v>179</v>
      </c>
    </row>
    <row r="9" spans="1:10">
      <c r="B9" s="6" t="s">
        <v>197</v>
      </c>
      <c r="C9" s="57">
        <v>63</v>
      </c>
      <c r="D9" s="57">
        <v>33</v>
      </c>
      <c r="E9" s="57">
        <f>SUM(C9:D9)</f>
        <v>96</v>
      </c>
      <c r="F9" s="57"/>
      <c r="G9" s="57"/>
      <c r="H9" s="57">
        <v>20</v>
      </c>
      <c r="I9" s="57">
        <v>6</v>
      </c>
      <c r="J9" s="57">
        <f>SUM(H9:I9)</f>
        <v>26</v>
      </c>
    </row>
    <row r="10" spans="1:10">
      <c r="B10" s="6" t="s">
        <v>198</v>
      </c>
      <c r="C10" s="57"/>
      <c r="D10" s="57">
        <v>3</v>
      </c>
      <c r="E10" s="57">
        <f>SUM(C10:D10)</f>
        <v>3</v>
      </c>
      <c r="F10" s="57"/>
      <c r="G10" s="57"/>
      <c r="H10" s="57"/>
      <c r="I10" s="57">
        <v>1</v>
      </c>
      <c r="J10" s="57">
        <f>SUM(I10)</f>
        <v>1</v>
      </c>
    </row>
    <row r="11" spans="1:10">
      <c r="B11" s="46" t="s">
        <v>28</v>
      </c>
      <c r="C11" s="71">
        <f>SUM(C6:C10)</f>
        <v>420</v>
      </c>
      <c r="D11" s="71">
        <f>SUM(D6:D10)</f>
        <v>10111</v>
      </c>
      <c r="E11" s="58">
        <f>SUM(C11:D11)</f>
        <v>10531</v>
      </c>
      <c r="F11" s="58">
        <f>SUM(D11:E11)</f>
        <v>20642</v>
      </c>
      <c r="G11" s="58">
        <f>SUM(E11:F11)</f>
        <v>31173</v>
      </c>
      <c r="H11" s="58">
        <f>SUM(H6:H10)</f>
        <v>112</v>
      </c>
      <c r="I11" s="58">
        <f>SUM(I6:I10)</f>
        <v>3832</v>
      </c>
      <c r="J11" s="71">
        <f>SUM(J6:J10)</f>
        <v>3944</v>
      </c>
    </row>
    <row r="12" spans="1:10">
      <c r="B12" s="1" t="s">
        <v>181</v>
      </c>
    </row>
    <row r="13" spans="1:10">
      <c r="B13" s="1"/>
    </row>
  </sheetData>
  <pageMargins left="0.24" right="0.23" top="1.62" bottom="1" header="0.511811024" footer="0.511811024"/>
  <pageSetup orientation="landscape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8"/>
  <sheetViews>
    <sheetView showGridLines="0" topLeftCell="A39" zoomScale="50" workbookViewId="0">
      <selection activeCell="A2" sqref="A2"/>
    </sheetView>
  </sheetViews>
  <sheetFormatPr baseColWidth="10" defaultRowHeight="15.6"/>
  <cols>
    <col min="1" max="1" width="10.33203125" style="1" customWidth="1"/>
    <col min="2" max="2" width="7.88671875" style="1" customWidth="1"/>
    <col min="3" max="3" width="25.88671875" style="1" customWidth="1"/>
    <col min="4" max="5" width="18.5546875" style="1" customWidth="1"/>
    <col min="6" max="6" width="2" style="1" customWidth="1"/>
    <col min="7" max="7" width="18.5546875" style="1" customWidth="1"/>
    <col min="8" max="8" width="26.5546875" style="1" customWidth="1"/>
    <col min="9" max="9" width="34" style="1" customWidth="1"/>
    <col min="10" max="10" width="14.109375" style="1" customWidth="1"/>
    <col min="11" max="11" width="21.33203125" style="1" customWidth="1"/>
    <col min="12" max="12" width="18.88671875" style="1" customWidth="1"/>
    <col min="13" max="13" width="16.44140625" style="1" customWidth="1"/>
    <col min="14" max="16384" width="11.5546875" style="1"/>
  </cols>
  <sheetData>
    <row r="2" spans="1:13">
      <c r="A2" s="3" t="s">
        <v>199</v>
      </c>
      <c r="B2" s="3" t="s">
        <v>200</v>
      </c>
      <c r="E2" s="6"/>
      <c r="F2" s="6"/>
      <c r="G2" s="6"/>
    </row>
    <row r="3" spans="1:13" ht="4.5" customHeight="1">
      <c r="E3" s="6"/>
      <c r="F3" s="6"/>
      <c r="G3" s="6"/>
    </row>
    <row r="4" spans="1:13" ht="4.5" customHeight="1">
      <c r="E4" s="6"/>
      <c r="F4" s="6"/>
      <c r="G4" s="6"/>
    </row>
    <row r="5" spans="1:13">
      <c r="B5" s="51"/>
      <c r="C5" s="51" t="s">
        <v>201</v>
      </c>
      <c r="D5" s="51" t="s">
        <v>202</v>
      </c>
      <c r="E5" s="51" t="s">
        <v>203</v>
      </c>
      <c r="F5" s="51"/>
      <c r="G5" s="51" t="s">
        <v>204</v>
      </c>
      <c r="H5" s="51" t="s">
        <v>205</v>
      </c>
      <c r="I5" s="51" t="s">
        <v>206</v>
      </c>
      <c r="J5" s="51" t="s">
        <v>12</v>
      </c>
      <c r="K5" s="51" t="s">
        <v>207</v>
      </c>
      <c r="L5" s="51" t="s">
        <v>208</v>
      </c>
      <c r="M5" s="51" t="s">
        <v>28</v>
      </c>
    </row>
    <row r="6" spans="1:13">
      <c r="B6" s="59" t="s">
        <v>176</v>
      </c>
      <c r="C6" s="59" t="s">
        <v>209</v>
      </c>
      <c r="D6" s="59" t="s">
        <v>210</v>
      </c>
      <c r="E6" s="59" t="s">
        <v>211</v>
      </c>
      <c r="F6" s="59"/>
      <c r="G6" s="59" t="s">
        <v>212</v>
      </c>
      <c r="H6" s="59"/>
      <c r="I6" s="59" t="s">
        <v>213</v>
      </c>
      <c r="J6" s="59"/>
      <c r="K6" s="59"/>
      <c r="L6" s="59"/>
      <c r="M6" s="59"/>
    </row>
    <row r="7" spans="1:13">
      <c r="B7" s="53"/>
      <c r="C7" s="53"/>
      <c r="D7" s="53" t="s">
        <v>214</v>
      </c>
      <c r="E7" s="53"/>
      <c r="F7" s="53"/>
      <c r="G7" s="53"/>
      <c r="H7" s="53"/>
      <c r="I7" s="53" t="s">
        <v>215</v>
      </c>
      <c r="J7" s="53"/>
      <c r="K7" s="53"/>
      <c r="L7" s="53"/>
      <c r="M7" s="53"/>
    </row>
    <row r="8" spans="1:13">
      <c r="B8" s="72">
        <v>1991</v>
      </c>
      <c r="C8" s="14">
        <v>157</v>
      </c>
      <c r="D8" s="14">
        <v>119</v>
      </c>
      <c r="E8" s="14">
        <v>90</v>
      </c>
      <c r="F8" s="14"/>
      <c r="G8" s="14">
        <v>9</v>
      </c>
      <c r="H8" s="14">
        <v>72</v>
      </c>
      <c r="I8" s="14">
        <v>55</v>
      </c>
      <c r="J8" s="14">
        <v>39</v>
      </c>
      <c r="K8" s="14">
        <v>23</v>
      </c>
      <c r="L8" s="14"/>
      <c r="M8" s="14">
        <f t="shared" ref="M8:M13" si="0">SUM(C8:K8)</f>
        <v>564</v>
      </c>
    </row>
    <row r="9" spans="1:13">
      <c r="B9" s="72">
        <v>1992</v>
      </c>
      <c r="C9" s="14">
        <v>122</v>
      </c>
      <c r="D9" s="14">
        <v>110</v>
      </c>
      <c r="E9" s="14">
        <v>108</v>
      </c>
      <c r="F9" s="14"/>
      <c r="G9" s="14">
        <v>10</v>
      </c>
      <c r="H9" s="14">
        <v>75</v>
      </c>
      <c r="I9" s="14">
        <v>67</v>
      </c>
      <c r="J9" s="14">
        <v>40</v>
      </c>
      <c r="K9" s="14">
        <v>33</v>
      </c>
      <c r="L9" s="14"/>
      <c r="M9" s="14">
        <f t="shared" si="0"/>
        <v>565</v>
      </c>
    </row>
    <row r="10" spans="1:13">
      <c r="B10" s="72">
        <v>1993</v>
      </c>
      <c r="C10" s="14">
        <v>141</v>
      </c>
      <c r="D10" s="14">
        <v>111</v>
      </c>
      <c r="E10" s="14">
        <v>72</v>
      </c>
      <c r="F10" s="14"/>
      <c r="G10" s="14">
        <v>7</v>
      </c>
      <c r="H10" s="14">
        <v>88</v>
      </c>
      <c r="I10" s="14">
        <v>62</v>
      </c>
      <c r="J10" s="14">
        <v>45</v>
      </c>
      <c r="K10" s="14">
        <v>27</v>
      </c>
      <c r="L10" s="14"/>
      <c r="M10" s="14">
        <f t="shared" si="0"/>
        <v>553</v>
      </c>
    </row>
    <row r="11" spans="1:13">
      <c r="B11" s="72">
        <v>1994</v>
      </c>
      <c r="C11" s="14">
        <v>101</v>
      </c>
      <c r="D11" s="14">
        <v>101</v>
      </c>
      <c r="E11" s="14">
        <v>95</v>
      </c>
      <c r="F11" s="14"/>
      <c r="G11" s="14">
        <v>7</v>
      </c>
      <c r="H11" s="14">
        <v>77</v>
      </c>
      <c r="I11" s="14">
        <v>49</v>
      </c>
      <c r="J11" s="14">
        <v>39</v>
      </c>
      <c r="K11" s="14">
        <v>29</v>
      </c>
      <c r="L11" s="14"/>
      <c r="M11" s="14">
        <f t="shared" si="0"/>
        <v>498</v>
      </c>
    </row>
    <row r="12" spans="1:13">
      <c r="B12" s="72">
        <v>1995</v>
      </c>
      <c r="C12" s="14">
        <v>93</v>
      </c>
      <c r="D12" s="14">
        <v>89</v>
      </c>
      <c r="E12" s="14">
        <v>72</v>
      </c>
      <c r="F12" s="14"/>
      <c r="G12" s="14">
        <v>7</v>
      </c>
      <c r="H12" s="14">
        <v>61</v>
      </c>
      <c r="I12" s="14">
        <v>54</v>
      </c>
      <c r="J12" s="14">
        <v>22</v>
      </c>
      <c r="K12" s="14">
        <v>34</v>
      </c>
      <c r="L12" s="14"/>
      <c r="M12" s="14">
        <f t="shared" si="0"/>
        <v>432</v>
      </c>
    </row>
    <row r="13" spans="1:13">
      <c r="B13" s="72">
        <v>1996</v>
      </c>
      <c r="C13" s="14">
        <v>74</v>
      </c>
      <c r="D13" s="14">
        <v>83</v>
      </c>
      <c r="E13" s="14">
        <v>62</v>
      </c>
      <c r="F13" s="14"/>
      <c r="G13" s="14">
        <v>8</v>
      </c>
      <c r="H13" s="14">
        <v>58</v>
      </c>
      <c r="I13" s="14">
        <v>45</v>
      </c>
      <c r="J13" s="14">
        <v>32</v>
      </c>
      <c r="K13" s="14">
        <v>24</v>
      </c>
      <c r="L13" s="14"/>
      <c r="M13" s="14">
        <f t="shared" si="0"/>
        <v>386</v>
      </c>
    </row>
    <row r="14" spans="1:13">
      <c r="B14" s="72">
        <v>1997</v>
      </c>
      <c r="C14" s="14">
        <v>62</v>
      </c>
      <c r="D14" s="14">
        <v>52</v>
      </c>
      <c r="E14" s="14">
        <v>41</v>
      </c>
      <c r="F14" s="14"/>
      <c r="G14" s="14">
        <v>2</v>
      </c>
      <c r="H14" s="14">
        <v>38</v>
      </c>
      <c r="I14" s="14">
        <v>26</v>
      </c>
      <c r="J14" s="14">
        <v>32</v>
      </c>
      <c r="K14" s="14">
        <v>20</v>
      </c>
      <c r="L14" s="14">
        <v>147</v>
      </c>
      <c r="M14" s="14">
        <f>SUM(C14:L14)</f>
        <v>420</v>
      </c>
    </row>
    <row r="15" spans="1:13">
      <c r="B15" s="73" t="s">
        <v>28</v>
      </c>
      <c r="C15" s="63">
        <f t="shared" ref="C15:M15" si="1">SUM(C8:C14)</f>
        <v>750</v>
      </c>
      <c r="D15" s="63">
        <f t="shared" si="1"/>
        <v>665</v>
      </c>
      <c r="E15" s="63">
        <f t="shared" si="1"/>
        <v>540</v>
      </c>
      <c r="F15" s="63">
        <f t="shared" si="1"/>
        <v>0</v>
      </c>
      <c r="G15" s="63">
        <f t="shared" si="1"/>
        <v>50</v>
      </c>
      <c r="H15" s="63">
        <f t="shared" si="1"/>
        <v>469</v>
      </c>
      <c r="I15" s="63">
        <f t="shared" si="1"/>
        <v>358</v>
      </c>
      <c r="J15" s="63">
        <f t="shared" si="1"/>
        <v>249</v>
      </c>
      <c r="K15" s="63">
        <f t="shared" si="1"/>
        <v>190</v>
      </c>
      <c r="L15" s="63">
        <f t="shared" si="1"/>
        <v>147</v>
      </c>
      <c r="M15" s="63">
        <f t="shared" si="1"/>
        <v>3418</v>
      </c>
    </row>
    <row r="16" spans="1:13" ht="10.5" customHeight="1"/>
    <row r="17" spans="1:13" ht="10.5" customHeight="1">
      <c r="B17" s="74"/>
    </row>
    <row r="18" spans="1:13">
      <c r="B18" s="1" t="s">
        <v>181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>
      <c r="A21" s="3" t="s">
        <v>216</v>
      </c>
      <c r="B21" s="3" t="s">
        <v>217</v>
      </c>
    </row>
    <row r="22" spans="1:13" ht="6.75" customHeight="1"/>
    <row r="23" spans="1:13">
      <c r="B23" s="51"/>
      <c r="C23" s="51" t="s">
        <v>201</v>
      </c>
      <c r="D23" s="51" t="s">
        <v>202</v>
      </c>
      <c r="E23" s="51" t="s">
        <v>203</v>
      </c>
      <c r="F23" s="51"/>
      <c r="G23" s="51" t="s">
        <v>204</v>
      </c>
      <c r="H23" s="51" t="s">
        <v>205</v>
      </c>
      <c r="I23" s="51" t="s">
        <v>206</v>
      </c>
      <c r="J23" s="51" t="s">
        <v>12</v>
      </c>
      <c r="K23" s="51" t="s">
        <v>207</v>
      </c>
      <c r="L23" s="51" t="s">
        <v>208</v>
      </c>
      <c r="M23" s="51" t="s">
        <v>28</v>
      </c>
    </row>
    <row r="24" spans="1:13">
      <c r="B24" s="59" t="s">
        <v>176</v>
      </c>
      <c r="C24" s="59" t="s">
        <v>209</v>
      </c>
      <c r="D24" s="59" t="s">
        <v>210</v>
      </c>
      <c r="E24" s="59" t="s">
        <v>211</v>
      </c>
      <c r="F24" s="59"/>
      <c r="G24" s="59" t="s">
        <v>212</v>
      </c>
      <c r="H24" s="59"/>
      <c r="I24" s="59" t="s">
        <v>213</v>
      </c>
      <c r="J24" s="59"/>
      <c r="K24" s="59"/>
      <c r="L24" s="59"/>
      <c r="M24" s="59"/>
    </row>
    <row r="25" spans="1:13">
      <c r="B25" s="53"/>
      <c r="C25" s="53"/>
      <c r="D25" s="53" t="s">
        <v>214</v>
      </c>
      <c r="E25" s="53"/>
      <c r="F25" s="53"/>
      <c r="G25" s="53"/>
      <c r="H25" s="53"/>
      <c r="I25" s="53" t="s">
        <v>215</v>
      </c>
      <c r="J25" s="53"/>
      <c r="K25" s="53"/>
      <c r="L25" s="59"/>
      <c r="M25" s="59"/>
    </row>
    <row r="26" spans="1:13">
      <c r="B26" s="56">
        <v>1991</v>
      </c>
      <c r="C26" s="76">
        <v>787</v>
      </c>
      <c r="D26" s="76">
        <v>880</v>
      </c>
      <c r="E26" s="76">
        <v>1681</v>
      </c>
      <c r="F26" s="76"/>
      <c r="G26" s="76">
        <v>143</v>
      </c>
      <c r="H26" s="76">
        <v>180</v>
      </c>
      <c r="I26" s="76">
        <v>359</v>
      </c>
      <c r="J26" s="76">
        <v>263</v>
      </c>
      <c r="K26" s="76">
        <v>414</v>
      </c>
      <c r="L26" s="76"/>
      <c r="M26" s="76">
        <v>4707</v>
      </c>
    </row>
    <row r="27" spans="1:13">
      <c r="B27" s="56">
        <v>1992</v>
      </c>
      <c r="C27" s="76">
        <v>1405</v>
      </c>
      <c r="D27" s="76">
        <v>1216</v>
      </c>
      <c r="E27" s="76">
        <v>2714</v>
      </c>
      <c r="F27" s="76"/>
      <c r="G27" s="76">
        <v>179</v>
      </c>
      <c r="H27" s="76">
        <v>202</v>
      </c>
      <c r="I27" s="76">
        <v>548</v>
      </c>
      <c r="J27" s="76">
        <v>339</v>
      </c>
      <c r="K27" s="76">
        <v>527</v>
      </c>
      <c r="L27" s="76"/>
      <c r="M27" s="76">
        <v>7130</v>
      </c>
    </row>
    <row r="28" spans="1:13">
      <c r="B28" s="56">
        <v>1993</v>
      </c>
      <c r="C28" s="76">
        <v>1570</v>
      </c>
      <c r="D28" s="76">
        <v>1454</v>
      </c>
      <c r="E28" s="76">
        <v>2477</v>
      </c>
      <c r="F28" s="76"/>
      <c r="G28" s="76">
        <v>180</v>
      </c>
      <c r="H28" s="76">
        <v>208</v>
      </c>
      <c r="I28" s="76">
        <v>596</v>
      </c>
      <c r="J28" s="76">
        <v>574</v>
      </c>
      <c r="K28" s="76">
        <v>600</v>
      </c>
      <c r="L28" s="76"/>
      <c r="M28" s="76">
        <v>7659</v>
      </c>
    </row>
    <row r="29" spans="1:13">
      <c r="B29" s="56">
        <v>1994</v>
      </c>
      <c r="C29" s="76">
        <v>1950</v>
      </c>
      <c r="D29" s="76">
        <v>1814</v>
      </c>
      <c r="E29" s="76">
        <v>2895</v>
      </c>
      <c r="F29" s="76"/>
      <c r="G29" s="76">
        <v>240</v>
      </c>
      <c r="H29" s="76">
        <v>294</v>
      </c>
      <c r="I29" s="76">
        <v>709</v>
      </c>
      <c r="J29" s="76">
        <v>678</v>
      </c>
      <c r="K29" s="76">
        <v>866</v>
      </c>
      <c r="L29" s="76"/>
      <c r="M29" s="76">
        <v>9446</v>
      </c>
    </row>
    <row r="30" spans="1:13">
      <c r="B30" s="56">
        <v>1995</v>
      </c>
      <c r="C30" s="76">
        <v>737</v>
      </c>
      <c r="D30" s="76">
        <v>1083</v>
      </c>
      <c r="E30" s="76">
        <v>1315</v>
      </c>
      <c r="F30" s="76"/>
      <c r="G30" s="76">
        <v>129</v>
      </c>
      <c r="H30" s="76">
        <v>138</v>
      </c>
      <c r="I30" s="76">
        <v>438</v>
      </c>
      <c r="J30" s="76">
        <v>419</v>
      </c>
      <c r="K30" s="76">
        <v>702</v>
      </c>
      <c r="L30" s="76"/>
      <c r="M30" s="76">
        <v>4961</v>
      </c>
    </row>
    <row r="31" spans="1:13">
      <c r="B31" s="56">
        <v>1996</v>
      </c>
      <c r="C31" s="76">
        <v>1118</v>
      </c>
      <c r="D31" s="76">
        <v>1277</v>
      </c>
      <c r="E31" s="76">
        <v>1890</v>
      </c>
      <c r="F31" s="76"/>
      <c r="G31" s="76">
        <v>154</v>
      </c>
      <c r="H31" s="76">
        <v>164</v>
      </c>
      <c r="I31" s="76">
        <v>439</v>
      </c>
      <c r="J31" s="76">
        <v>555</v>
      </c>
      <c r="K31" s="76">
        <v>768</v>
      </c>
      <c r="L31" s="76"/>
      <c r="M31" s="76">
        <v>6365</v>
      </c>
    </row>
    <row r="32" spans="1:13">
      <c r="B32" s="56">
        <v>1997</v>
      </c>
      <c r="C32" s="76">
        <v>2031</v>
      </c>
      <c r="D32" s="76">
        <v>1479</v>
      </c>
      <c r="E32" s="76">
        <v>2769</v>
      </c>
      <c r="F32" s="76"/>
      <c r="G32" s="76">
        <v>217</v>
      </c>
      <c r="H32" s="76">
        <v>227</v>
      </c>
      <c r="I32" s="76">
        <v>462</v>
      </c>
      <c r="J32" s="76">
        <v>613</v>
      </c>
      <c r="K32" s="76">
        <v>873</v>
      </c>
      <c r="L32" s="76">
        <v>1440</v>
      </c>
      <c r="M32" s="76">
        <f>SUM(C32:L32)</f>
        <v>10111</v>
      </c>
    </row>
    <row r="33" spans="1:13">
      <c r="A33" s="3"/>
      <c r="B33" s="55" t="s">
        <v>28</v>
      </c>
      <c r="C33" s="77">
        <f t="shared" ref="C33:M33" si="2">SUM(C26:C32)</f>
        <v>9598</v>
      </c>
      <c r="D33" s="77">
        <f t="shared" si="2"/>
        <v>9203</v>
      </c>
      <c r="E33" s="77">
        <f t="shared" si="2"/>
        <v>15741</v>
      </c>
      <c r="F33" s="77">
        <f t="shared" si="2"/>
        <v>0</v>
      </c>
      <c r="G33" s="77">
        <f t="shared" si="2"/>
        <v>1242</v>
      </c>
      <c r="H33" s="77">
        <f t="shared" si="2"/>
        <v>1413</v>
      </c>
      <c r="I33" s="77">
        <f t="shared" si="2"/>
        <v>3551</v>
      </c>
      <c r="J33" s="77">
        <f t="shared" si="2"/>
        <v>3441</v>
      </c>
      <c r="K33" s="77">
        <f t="shared" si="2"/>
        <v>4750</v>
      </c>
      <c r="L33" s="77">
        <f t="shared" si="2"/>
        <v>1440</v>
      </c>
      <c r="M33" s="77">
        <f t="shared" si="2"/>
        <v>50379</v>
      </c>
    </row>
    <row r="34" spans="1:13">
      <c r="A34" s="3"/>
      <c r="B34" s="72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</row>
    <row r="35" spans="1:13" ht="18.600000000000001">
      <c r="B35" s="74"/>
    </row>
    <row r="36" spans="1:13">
      <c r="B36" s="1" t="s">
        <v>181</v>
      </c>
    </row>
    <row r="37" spans="1:13">
      <c r="C37" s="75"/>
      <c r="D37" s="75"/>
      <c r="E37" s="75"/>
      <c r="F37" s="75"/>
      <c r="G37" s="75"/>
      <c r="H37" s="9"/>
      <c r="I37" s="9"/>
      <c r="J37" s="9"/>
      <c r="K37" s="9"/>
      <c r="L37" s="9"/>
      <c r="M37" s="75"/>
    </row>
    <row r="39" spans="1:13">
      <c r="A39" s="3" t="s">
        <v>218</v>
      </c>
      <c r="B39" s="3" t="s">
        <v>219</v>
      </c>
      <c r="C39" s="3"/>
      <c r="D39" s="3"/>
      <c r="E39" s="3"/>
      <c r="F39" s="3"/>
      <c r="G39" s="3"/>
    </row>
    <row r="41" spans="1:13">
      <c r="B41" s="79"/>
      <c r="C41" s="51" t="s">
        <v>201</v>
      </c>
      <c r="D41" s="51" t="s">
        <v>202</v>
      </c>
      <c r="E41" s="51" t="s">
        <v>203</v>
      </c>
      <c r="F41" s="51"/>
      <c r="G41" s="51" t="s">
        <v>204</v>
      </c>
      <c r="H41" s="51" t="s">
        <v>205</v>
      </c>
      <c r="I41" s="51" t="s">
        <v>206</v>
      </c>
      <c r="J41" s="51" t="s">
        <v>12</v>
      </c>
      <c r="K41" s="51" t="s">
        <v>207</v>
      </c>
      <c r="L41" s="51"/>
      <c r="M41" s="51" t="s">
        <v>28</v>
      </c>
    </row>
    <row r="42" spans="1:13">
      <c r="B42" s="80" t="s">
        <v>176</v>
      </c>
      <c r="C42" s="59" t="s">
        <v>209</v>
      </c>
      <c r="D42" s="59" t="s">
        <v>210</v>
      </c>
      <c r="E42" s="59" t="s">
        <v>211</v>
      </c>
      <c r="F42" s="59"/>
      <c r="G42" s="59" t="s">
        <v>212</v>
      </c>
      <c r="H42" s="59"/>
      <c r="I42" s="59" t="s">
        <v>213</v>
      </c>
      <c r="J42" s="59"/>
      <c r="K42" s="59"/>
      <c r="L42" s="59"/>
      <c r="M42" s="59"/>
    </row>
    <row r="43" spans="1:13">
      <c r="B43" s="81"/>
      <c r="C43" s="53"/>
      <c r="D43" s="53" t="s">
        <v>214</v>
      </c>
      <c r="E43" s="53"/>
      <c r="F43" s="53"/>
      <c r="G43" s="53"/>
      <c r="H43" s="53"/>
      <c r="I43" s="53" t="s">
        <v>215</v>
      </c>
      <c r="J43" s="53"/>
      <c r="K43" s="53"/>
      <c r="L43" s="53"/>
      <c r="M43" s="53"/>
    </row>
    <row r="44" spans="1:13">
      <c r="B44" s="72">
        <v>1991</v>
      </c>
      <c r="C44" s="82">
        <v>32</v>
      </c>
      <c r="D44" s="82">
        <v>24</v>
      </c>
      <c r="E44" s="82">
        <v>31</v>
      </c>
      <c r="F44" s="82"/>
      <c r="G44" s="82">
        <v>0</v>
      </c>
      <c r="H44" s="82">
        <v>18</v>
      </c>
      <c r="I44" s="82">
        <v>16</v>
      </c>
      <c r="J44" s="82">
        <v>4</v>
      </c>
      <c r="K44" s="82">
        <v>4</v>
      </c>
      <c r="L44" s="82"/>
      <c r="M44" s="82">
        <f t="shared" ref="M44:M50" si="3">SUM(C44:K44)</f>
        <v>129</v>
      </c>
    </row>
    <row r="45" spans="1:13">
      <c r="B45" s="72">
        <v>1992</v>
      </c>
      <c r="C45" s="82">
        <v>49</v>
      </c>
      <c r="D45" s="82">
        <v>52</v>
      </c>
      <c r="E45" s="82">
        <v>94</v>
      </c>
      <c r="F45" s="82"/>
      <c r="G45" s="82">
        <v>3</v>
      </c>
      <c r="H45" s="82">
        <v>27</v>
      </c>
      <c r="I45" s="82">
        <v>21</v>
      </c>
      <c r="J45" s="82">
        <v>12</v>
      </c>
      <c r="K45" s="82">
        <v>10</v>
      </c>
      <c r="L45" s="82"/>
      <c r="M45" s="82">
        <f t="shared" si="3"/>
        <v>268</v>
      </c>
    </row>
    <row r="46" spans="1:13">
      <c r="B46" s="72">
        <v>1993</v>
      </c>
      <c r="C46" s="82">
        <v>57</v>
      </c>
      <c r="D46" s="82">
        <v>79</v>
      </c>
      <c r="E46" s="82">
        <v>108</v>
      </c>
      <c r="F46" s="82"/>
      <c r="G46" s="82">
        <v>3</v>
      </c>
      <c r="H46" s="82">
        <v>29</v>
      </c>
      <c r="I46" s="82">
        <v>36</v>
      </c>
      <c r="J46" s="82">
        <v>13</v>
      </c>
      <c r="K46" s="82">
        <v>18</v>
      </c>
      <c r="L46" s="82"/>
      <c r="M46" s="82">
        <f t="shared" si="3"/>
        <v>343</v>
      </c>
    </row>
    <row r="47" spans="1:13">
      <c r="B47" s="72">
        <v>1994</v>
      </c>
      <c r="C47" s="82">
        <v>43</v>
      </c>
      <c r="D47" s="82">
        <v>56</v>
      </c>
      <c r="E47" s="82">
        <v>67</v>
      </c>
      <c r="F47" s="82"/>
      <c r="G47" s="82">
        <v>3</v>
      </c>
      <c r="H47" s="82">
        <v>50</v>
      </c>
      <c r="I47" s="82">
        <v>20</v>
      </c>
      <c r="J47" s="82">
        <v>30</v>
      </c>
      <c r="K47" s="82">
        <v>19</v>
      </c>
      <c r="L47" s="82"/>
      <c r="M47" s="82">
        <f t="shared" si="3"/>
        <v>288</v>
      </c>
    </row>
    <row r="48" spans="1:13">
      <c r="B48" s="72">
        <v>1995</v>
      </c>
      <c r="C48" s="82">
        <v>37</v>
      </c>
      <c r="D48" s="82">
        <v>23</v>
      </c>
      <c r="E48" s="82">
        <v>31</v>
      </c>
      <c r="F48" s="82"/>
      <c r="G48" s="82">
        <v>2</v>
      </c>
      <c r="H48" s="82">
        <v>27</v>
      </c>
      <c r="I48" s="82">
        <v>17</v>
      </c>
      <c r="J48" s="82">
        <v>7</v>
      </c>
      <c r="K48" s="82">
        <v>4</v>
      </c>
      <c r="L48" s="82"/>
      <c r="M48" s="82">
        <f t="shared" si="3"/>
        <v>148</v>
      </c>
    </row>
    <row r="49" spans="1:13">
      <c r="B49" s="72">
        <v>1996</v>
      </c>
      <c r="C49" s="82">
        <v>18</v>
      </c>
      <c r="D49" s="82">
        <v>25</v>
      </c>
      <c r="E49" s="82">
        <v>29</v>
      </c>
      <c r="F49" s="82"/>
      <c r="G49" s="82">
        <v>2</v>
      </c>
      <c r="H49" s="82">
        <v>21</v>
      </c>
      <c r="I49" s="82">
        <v>8</v>
      </c>
      <c r="J49" s="82">
        <v>11</v>
      </c>
      <c r="K49" s="82">
        <v>2</v>
      </c>
      <c r="L49" s="82"/>
      <c r="M49" s="82">
        <f t="shared" si="3"/>
        <v>116</v>
      </c>
    </row>
    <row r="50" spans="1:13">
      <c r="B50" s="72">
        <v>1997</v>
      </c>
      <c r="C50" s="82">
        <v>26</v>
      </c>
      <c r="D50" s="82">
        <v>25</v>
      </c>
      <c r="E50" s="82">
        <v>18</v>
      </c>
      <c r="F50" s="82"/>
      <c r="G50" s="82">
        <v>1</v>
      </c>
      <c r="H50" s="82">
        <v>8</v>
      </c>
      <c r="I50" s="82">
        <v>21</v>
      </c>
      <c r="J50" s="82">
        <v>9</v>
      </c>
      <c r="K50" s="82">
        <v>4</v>
      </c>
      <c r="L50" s="82"/>
      <c r="M50" s="82">
        <f t="shared" si="3"/>
        <v>112</v>
      </c>
    </row>
    <row r="51" spans="1:13">
      <c r="B51" s="83" t="s">
        <v>28</v>
      </c>
      <c r="C51" s="77">
        <f>SUM(C44:C50)</f>
        <v>262</v>
      </c>
      <c r="D51" s="77">
        <f>SUM(D44:D50)</f>
        <v>284</v>
      </c>
      <c r="E51" s="77">
        <f>SUM(E44:E50)</f>
        <v>378</v>
      </c>
      <c r="F51" s="77"/>
      <c r="G51" s="77">
        <f>SUM(G44:G50)</f>
        <v>14</v>
      </c>
      <c r="H51" s="77">
        <f>SUM(H44:H50)</f>
        <v>180</v>
      </c>
      <c r="I51" s="77">
        <f>SUM(I44:I50)</f>
        <v>139</v>
      </c>
      <c r="J51" s="77">
        <f>SUM(J44:J50)</f>
        <v>86</v>
      </c>
      <c r="K51" s="77">
        <f>SUM(K44:K50)</f>
        <v>61</v>
      </c>
      <c r="L51" s="77"/>
      <c r="M51" s="77">
        <f>SUM(M44:M50)</f>
        <v>1404</v>
      </c>
    </row>
    <row r="52" spans="1:13">
      <c r="B52" s="1" t="s">
        <v>181</v>
      </c>
    </row>
    <row r="53" spans="1:13"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3">
      <c r="A54" s="3" t="s">
        <v>220</v>
      </c>
      <c r="B54" s="3" t="s">
        <v>221</v>
      </c>
      <c r="C54" s="3"/>
      <c r="D54" s="3"/>
      <c r="E54" s="3"/>
      <c r="F54" s="3"/>
      <c r="G54" s="3"/>
    </row>
    <row r="56" spans="1:13">
      <c r="B56" s="51"/>
      <c r="C56" s="51" t="s">
        <v>201</v>
      </c>
      <c r="D56" s="51" t="s">
        <v>202</v>
      </c>
      <c r="E56" s="51" t="s">
        <v>203</v>
      </c>
      <c r="F56" s="51"/>
      <c r="G56" s="51" t="s">
        <v>204</v>
      </c>
      <c r="H56" s="51" t="s">
        <v>205</v>
      </c>
      <c r="I56" s="51" t="s">
        <v>206</v>
      </c>
      <c r="J56" s="51" t="s">
        <v>12</v>
      </c>
      <c r="K56" s="51" t="s">
        <v>207</v>
      </c>
      <c r="L56" s="51"/>
      <c r="M56" s="51" t="s">
        <v>28</v>
      </c>
    </row>
    <row r="57" spans="1:13">
      <c r="B57" s="59" t="s">
        <v>176</v>
      </c>
      <c r="C57" s="59" t="s">
        <v>209</v>
      </c>
      <c r="D57" s="59" t="s">
        <v>210</v>
      </c>
      <c r="E57" s="59" t="s">
        <v>211</v>
      </c>
      <c r="F57" s="59"/>
      <c r="G57" s="59" t="s">
        <v>212</v>
      </c>
      <c r="H57" s="59"/>
      <c r="I57" s="59" t="s">
        <v>213</v>
      </c>
      <c r="J57" s="59"/>
      <c r="K57" s="59"/>
      <c r="L57" s="59"/>
      <c r="M57" s="59"/>
    </row>
    <row r="58" spans="1:13">
      <c r="B58" s="53"/>
      <c r="C58" s="53"/>
      <c r="D58" s="53" t="s">
        <v>214</v>
      </c>
      <c r="E58" s="53"/>
      <c r="F58" s="53"/>
      <c r="G58" s="53"/>
      <c r="H58" s="53"/>
      <c r="I58" s="53" t="s">
        <v>215</v>
      </c>
      <c r="J58" s="53"/>
      <c r="K58" s="53"/>
      <c r="L58" s="53"/>
      <c r="M58" s="53"/>
    </row>
    <row r="59" spans="1:13">
      <c r="B59" s="84">
        <v>1991</v>
      </c>
      <c r="C59" s="85">
        <v>107</v>
      </c>
      <c r="D59" s="85">
        <v>291</v>
      </c>
      <c r="E59" s="85">
        <v>405</v>
      </c>
      <c r="F59" s="85"/>
      <c r="G59" s="85">
        <v>43</v>
      </c>
      <c r="H59" s="85">
        <v>53</v>
      </c>
      <c r="I59" s="85">
        <v>208</v>
      </c>
      <c r="J59" s="85">
        <v>59</v>
      </c>
      <c r="K59" s="85">
        <v>65</v>
      </c>
      <c r="L59" s="85"/>
      <c r="M59" s="85">
        <v>1231</v>
      </c>
    </row>
    <row r="60" spans="1:13">
      <c r="B60" s="84">
        <v>1992</v>
      </c>
      <c r="C60" s="85">
        <v>329</v>
      </c>
      <c r="D60" s="85">
        <v>705</v>
      </c>
      <c r="E60" s="85">
        <v>1101</v>
      </c>
      <c r="F60" s="85"/>
      <c r="G60" s="85">
        <v>59</v>
      </c>
      <c r="H60" s="85">
        <v>80</v>
      </c>
      <c r="I60" s="85">
        <v>251</v>
      </c>
      <c r="J60" s="85">
        <v>159</v>
      </c>
      <c r="K60" s="85">
        <v>208</v>
      </c>
      <c r="L60" s="85"/>
      <c r="M60" s="85">
        <v>2892</v>
      </c>
    </row>
    <row r="61" spans="1:13">
      <c r="B61" s="84">
        <v>1993</v>
      </c>
      <c r="C61" s="85">
        <v>714</v>
      </c>
      <c r="D61" s="85">
        <v>1413</v>
      </c>
      <c r="E61" s="85">
        <v>2003</v>
      </c>
      <c r="F61" s="85"/>
      <c r="G61" s="85">
        <v>177</v>
      </c>
      <c r="H61" s="85">
        <v>177</v>
      </c>
      <c r="I61" s="85">
        <v>514</v>
      </c>
      <c r="J61" s="85">
        <v>375</v>
      </c>
      <c r="K61" s="85">
        <v>467</v>
      </c>
      <c r="L61" s="85"/>
      <c r="M61" s="85">
        <v>5840</v>
      </c>
    </row>
    <row r="62" spans="1:13">
      <c r="B62" s="84">
        <v>1994</v>
      </c>
      <c r="C62" s="85">
        <v>595</v>
      </c>
      <c r="D62" s="85">
        <v>859</v>
      </c>
      <c r="E62" s="85">
        <v>1444</v>
      </c>
      <c r="F62" s="85"/>
      <c r="G62" s="85">
        <v>101</v>
      </c>
      <c r="H62" s="85">
        <v>155</v>
      </c>
      <c r="I62" s="85">
        <v>330</v>
      </c>
      <c r="J62" s="85">
        <v>245</v>
      </c>
      <c r="K62" s="85">
        <v>350</v>
      </c>
      <c r="L62" s="85"/>
      <c r="M62" s="85">
        <v>4079</v>
      </c>
    </row>
    <row r="63" spans="1:13">
      <c r="B63" s="84">
        <v>1995</v>
      </c>
      <c r="C63" s="85">
        <v>490</v>
      </c>
      <c r="D63" s="85">
        <v>693</v>
      </c>
      <c r="E63" s="85">
        <v>1119</v>
      </c>
      <c r="F63" s="85"/>
      <c r="G63" s="85">
        <v>73</v>
      </c>
      <c r="H63" s="85">
        <v>76</v>
      </c>
      <c r="I63" s="85">
        <v>293</v>
      </c>
      <c r="J63" s="85">
        <v>269</v>
      </c>
      <c r="K63" s="85">
        <v>377</v>
      </c>
      <c r="L63" s="85"/>
      <c r="M63" s="85">
        <v>3390</v>
      </c>
    </row>
    <row r="64" spans="1:13">
      <c r="B64" s="84">
        <v>1996</v>
      </c>
      <c r="C64" s="85">
        <v>497</v>
      </c>
      <c r="D64" s="85">
        <v>642</v>
      </c>
      <c r="E64" s="85">
        <v>902</v>
      </c>
      <c r="F64" s="85"/>
      <c r="G64" s="85">
        <v>78</v>
      </c>
      <c r="H64" s="85">
        <v>73</v>
      </c>
      <c r="I64" s="85">
        <v>263</v>
      </c>
      <c r="J64" s="85">
        <v>244</v>
      </c>
      <c r="K64" s="85">
        <v>371</v>
      </c>
      <c r="L64" s="85"/>
      <c r="M64" s="85">
        <v>3070</v>
      </c>
    </row>
    <row r="65" spans="2:13">
      <c r="B65" s="84">
        <v>1997</v>
      </c>
      <c r="C65" s="85">
        <v>634</v>
      </c>
      <c r="D65" s="85">
        <v>810</v>
      </c>
      <c r="E65" s="85">
        <v>1151</v>
      </c>
      <c r="F65" s="85"/>
      <c r="G65" s="85">
        <v>86</v>
      </c>
      <c r="H65" s="85">
        <v>88</v>
      </c>
      <c r="I65" s="85">
        <v>315</v>
      </c>
      <c r="J65" s="85">
        <v>313</v>
      </c>
      <c r="K65" s="85">
        <v>435</v>
      </c>
      <c r="L65" s="85"/>
      <c r="M65" s="85">
        <f>SUM(C65:L65)</f>
        <v>3832</v>
      </c>
    </row>
    <row r="66" spans="2:13">
      <c r="B66" s="83" t="s">
        <v>28</v>
      </c>
      <c r="C66" s="63">
        <f t="shared" ref="C66:K66" si="4">SUM(C59:C65)</f>
        <v>3366</v>
      </c>
      <c r="D66" s="63">
        <f t="shared" si="4"/>
        <v>5413</v>
      </c>
      <c r="E66" s="63">
        <f t="shared" si="4"/>
        <v>8125</v>
      </c>
      <c r="F66" s="63">
        <f t="shared" si="4"/>
        <v>0</v>
      </c>
      <c r="G66" s="63">
        <f t="shared" si="4"/>
        <v>617</v>
      </c>
      <c r="H66" s="63">
        <f t="shared" si="4"/>
        <v>702</v>
      </c>
      <c r="I66" s="63">
        <f t="shared" si="4"/>
        <v>2174</v>
      </c>
      <c r="J66" s="63">
        <f t="shared" si="4"/>
        <v>1664</v>
      </c>
      <c r="K66" s="63">
        <f t="shared" si="4"/>
        <v>2273</v>
      </c>
      <c r="L66" s="63"/>
      <c r="M66" s="63">
        <f>SUM(M59:M65)</f>
        <v>24334</v>
      </c>
    </row>
    <row r="67" spans="2:13">
      <c r="B67" s="1" t="s">
        <v>181</v>
      </c>
    </row>
    <row r="68" spans="2:13">
      <c r="C68" s="6"/>
      <c r="D68" s="6"/>
      <c r="E68" s="6"/>
      <c r="F68" s="6"/>
      <c r="G68" s="6"/>
      <c r="H68" s="6"/>
      <c r="I68" s="6"/>
      <c r="J68" s="6"/>
      <c r="K68" s="6"/>
      <c r="L68" s="6"/>
    </row>
  </sheetData>
  <pageMargins left="0.24" right="0.23" top="0.52" bottom="1" header="0.511811024" footer="0.27"/>
  <pageSetup scale="58" orientation="landscape" r:id="rId1"/>
  <headerFooter alignWithMargins="0">
    <oddFooter>&amp;R&amp;P</oddFooter>
  </headerFooter>
  <rowBreaks count="1" manualBreakCount="1">
    <brk id="36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7"/>
  <sheetViews>
    <sheetView showGridLines="0" zoomScale="75" workbookViewId="0">
      <selection activeCell="A2" sqref="A2"/>
    </sheetView>
  </sheetViews>
  <sheetFormatPr baseColWidth="10" defaultRowHeight="15.6"/>
  <cols>
    <col min="1" max="1" width="7.33203125" style="3" customWidth="1"/>
    <col min="2" max="2" width="26.109375" style="1" customWidth="1"/>
    <col min="3" max="10" width="9.33203125" style="1" customWidth="1"/>
    <col min="11" max="11" width="6.6640625" style="1" customWidth="1"/>
    <col min="12" max="12" width="20.6640625" style="1" customWidth="1"/>
    <col min="13" max="23" width="6.6640625" style="1" customWidth="1"/>
    <col min="24" max="16384" width="11.5546875" style="1"/>
  </cols>
  <sheetData>
    <row r="1" spans="1:24">
      <c r="D1" s="6"/>
      <c r="E1" s="6"/>
      <c r="F1" s="6"/>
    </row>
    <row r="2" spans="1:24">
      <c r="D2" s="6"/>
      <c r="E2" s="6"/>
      <c r="F2" s="6"/>
    </row>
    <row r="3" spans="1:24">
      <c r="D3" s="6"/>
      <c r="E3" s="6"/>
      <c r="F3" s="6"/>
    </row>
    <row r="4" spans="1:24">
      <c r="A4" s="3" t="s">
        <v>222</v>
      </c>
      <c r="B4" s="86" t="s">
        <v>223</v>
      </c>
      <c r="D4" s="6"/>
      <c r="E4" s="6"/>
      <c r="F4" s="6"/>
      <c r="L4" s="72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92" customFormat="1" ht="42.6" customHeight="1">
      <c r="A6" s="87"/>
      <c r="B6" s="88" t="s">
        <v>224</v>
      </c>
      <c r="C6" s="16" t="s">
        <v>28</v>
      </c>
      <c r="D6" s="16" t="s">
        <v>284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89"/>
      <c r="L6" s="90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91"/>
    </row>
    <row r="7" spans="1:24">
      <c r="J7" s="6"/>
      <c r="K7" s="6"/>
      <c r="L7" s="93"/>
      <c r="M7" s="56"/>
      <c r="N7" s="56"/>
      <c r="O7" s="56"/>
      <c r="P7" s="56"/>
      <c r="Q7" s="56"/>
      <c r="R7" s="56"/>
      <c r="S7" s="56"/>
      <c r="T7" s="56"/>
      <c r="U7" s="56"/>
      <c r="V7" s="56"/>
      <c r="W7" s="6"/>
      <c r="X7" s="6"/>
    </row>
    <row r="8" spans="1:24">
      <c r="B8" s="72" t="s">
        <v>225</v>
      </c>
      <c r="C8" s="56">
        <f t="shared" ref="C8:C40" si="0">SUM(D8:J8)</f>
        <v>304</v>
      </c>
      <c r="D8" s="56">
        <v>124</v>
      </c>
      <c r="E8" s="56">
        <v>105</v>
      </c>
      <c r="F8" s="56">
        <v>41</v>
      </c>
      <c r="G8" s="56">
        <v>11</v>
      </c>
      <c r="H8" s="56">
        <v>8</v>
      </c>
      <c r="I8" s="56">
        <v>7</v>
      </c>
      <c r="J8" s="6">
        <v>8</v>
      </c>
      <c r="K8" s="6"/>
      <c r="L8" s="72"/>
      <c r="M8" s="56"/>
      <c r="N8" s="5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>
      <c r="B9" s="72" t="s">
        <v>142</v>
      </c>
      <c r="C9" s="56">
        <f t="shared" si="0"/>
        <v>20</v>
      </c>
      <c r="D9" s="56">
        <v>1</v>
      </c>
      <c r="E9" s="56">
        <v>1</v>
      </c>
      <c r="F9" s="56">
        <v>1</v>
      </c>
      <c r="G9" s="56">
        <v>1</v>
      </c>
      <c r="H9" s="56">
        <v>4</v>
      </c>
      <c r="I9" s="56">
        <v>4</v>
      </c>
      <c r="J9" s="6">
        <v>8</v>
      </c>
      <c r="K9" s="6"/>
      <c r="L9" s="72"/>
      <c r="M9" s="56"/>
      <c r="N9" s="5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>
      <c r="B10" s="72" t="s">
        <v>226</v>
      </c>
      <c r="C10" s="56">
        <f t="shared" si="0"/>
        <v>45</v>
      </c>
      <c r="D10" s="56">
        <v>2</v>
      </c>
      <c r="E10" s="56">
        <v>5</v>
      </c>
      <c r="F10" s="56">
        <v>10</v>
      </c>
      <c r="G10" s="56">
        <v>7</v>
      </c>
      <c r="H10" s="56">
        <v>9</v>
      </c>
      <c r="I10" s="56">
        <v>6</v>
      </c>
      <c r="J10" s="6">
        <v>6</v>
      </c>
      <c r="K10" s="6"/>
      <c r="L10" s="72"/>
      <c r="M10" s="56"/>
      <c r="N10" s="5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>
      <c r="B11" s="72" t="s">
        <v>113</v>
      </c>
      <c r="C11" s="56">
        <f t="shared" si="0"/>
        <v>12</v>
      </c>
      <c r="D11" s="56">
        <v>1</v>
      </c>
      <c r="E11" s="56">
        <v>1</v>
      </c>
      <c r="F11" s="56">
        <v>4</v>
      </c>
      <c r="G11" s="56">
        <v>4</v>
      </c>
      <c r="H11" s="56">
        <v>0</v>
      </c>
      <c r="I11" s="56">
        <v>1</v>
      </c>
      <c r="J11" s="6">
        <v>1</v>
      </c>
      <c r="K11" s="6"/>
      <c r="L11" s="72"/>
      <c r="M11" s="56"/>
      <c r="N11" s="5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>
      <c r="B12" s="72" t="s">
        <v>140</v>
      </c>
      <c r="C12" s="56">
        <f t="shared" si="0"/>
        <v>4</v>
      </c>
      <c r="D12" s="56">
        <v>0</v>
      </c>
      <c r="E12" s="56">
        <v>1</v>
      </c>
      <c r="F12" s="56">
        <v>0</v>
      </c>
      <c r="G12" s="56">
        <v>0</v>
      </c>
      <c r="H12" s="56">
        <v>2</v>
      </c>
      <c r="I12" s="56">
        <v>1</v>
      </c>
      <c r="J12" s="6">
        <v>0</v>
      </c>
      <c r="K12" s="6"/>
      <c r="L12" s="72"/>
      <c r="M12" s="56"/>
      <c r="N12" s="5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>
      <c r="B13" s="72" t="s">
        <v>117</v>
      </c>
      <c r="C13" s="56">
        <f t="shared" si="0"/>
        <v>3</v>
      </c>
      <c r="D13" s="56">
        <v>0</v>
      </c>
      <c r="E13" s="56">
        <v>0</v>
      </c>
      <c r="F13" s="56">
        <v>0</v>
      </c>
      <c r="G13" s="56">
        <v>0</v>
      </c>
      <c r="H13" s="56">
        <v>2</v>
      </c>
      <c r="I13" s="56">
        <v>1</v>
      </c>
      <c r="J13" s="6"/>
      <c r="K13" s="6"/>
      <c r="L13" s="72"/>
      <c r="M13" s="56"/>
      <c r="N13" s="5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>
      <c r="B14" s="72" t="s">
        <v>137</v>
      </c>
      <c r="C14" s="56">
        <f t="shared" si="0"/>
        <v>21</v>
      </c>
      <c r="D14" s="56">
        <v>0</v>
      </c>
      <c r="E14" s="56">
        <v>2</v>
      </c>
      <c r="F14" s="56">
        <v>6</v>
      </c>
      <c r="G14" s="56">
        <v>2</v>
      </c>
      <c r="H14" s="56">
        <v>7</v>
      </c>
      <c r="I14" s="56">
        <v>2</v>
      </c>
      <c r="J14" s="6">
        <v>2</v>
      </c>
      <c r="K14" s="6"/>
      <c r="L14" s="72"/>
      <c r="M14" s="56"/>
      <c r="N14" s="5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>
      <c r="B15" s="72" t="s">
        <v>119</v>
      </c>
      <c r="C15" s="56">
        <f t="shared" si="0"/>
        <v>78</v>
      </c>
      <c r="D15" s="56">
        <v>3</v>
      </c>
      <c r="E15" s="56">
        <v>15</v>
      </c>
      <c r="F15" s="56">
        <v>13</v>
      </c>
      <c r="G15" s="56">
        <v>9</v>
      </c>
      <c r="H15" s="56">
        <v>10</v>
      </c>
      <c r="I15" s="56">
        <v>12</v>
      </c>
      <c r="J15" s="6">
        <v>16</v>
      </c>
      <c r="K15" s="6"/>
      <c r="L15" s="72"/>
      <c r="M15" s="56"/>
      <c r="N15" s="5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>
      <c r="B16" s="72" t="s">
        <v>125</v>
      </c>
      <c r="C16" s="56">
        <f t="shared" si="0"/>
        <v>13</v>
      </c>
      <c r="D16" s="56">
        <v>0</v>
      </c>
      <c r="E16" s="56">
        <v>2</v>
      </c>
      <c r="F16" s="56">
        <v>2</v>
      </c>
      <c r="G16" s="56">
        <v>6</v>
      </c>
      <c r="H16" s="56">
        <v>1</v>
      </c>
      <c r="I16" s="56">
        <v>0</v>
      </c>
      <c r="J16" s="6">
        <v>2</v>
      </c>
      <c r="K16" s="6"/>
      <c r="L16" s="72"/>
      <c r="M16" s="56"/>
      <c r="N16" s="5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2:24">
      <c r="B17" s="72" t="s">
        <v>227</v>
      </c>
      <c r="C17" s="56">
        <f t="shared" si="0"/>
        <v>1219</v>
      </c>
      <c r="D17" s="20">
        <v>78</v>
      </c>
      <c r="E17" s="20">
        <v>234</v>
      </c>
      <c r="F17" s="20">
        <v>232</v>
      </c>
      <c r="G17" s="20">
        <v>173</v>
      </c>
      <c r="H17" s="20">
        <v>194</v>
      </c>
      <c r="I17" s="20">
        <v>165</v>
      </c>
      <c r="J17" s="6">
        <v>143</v>
      </c>
      <c r="K17" s="6"/>
      <c r="L17" s="72"/>
      <c r="M17" s="56"/>
      <c r="N17" s="5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2:24">
      <c r="B18" s="72" t="s">
        <v>138</v>
      </c>
      <c r="C18" s="56">
        <f t="shared" si="0"/>
        <v>12</v>
      </c>
      <c r="D18" s="56">
        <v>0</v>
      </c>
      <c r="E18" s="56">
        <v>0</v>
      </c>
      <c r="F18" s="56">
        <v>2</v>
      </c>
      <c r="G18" s="56">
        <v>3</v>
      </c>
      <c r="H18" s="56">
        <v>5</v>
      </c>
      <c r="I18" s="56">
        <v>2</v>
      </c>
      <c r="J18" s="6">
        <v>0</v>
      </c>
      <c r="K18" s="6"/>
      <c r="L18" s="72"/>
      <c r="M18" s="56"/>
      <c r="N18" s="5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2:24">
      <c r="B19" s="72" t="s">
        <v>53</v>
      </c>
      <c r="C19" s="56">
        <f t="shared" si="0"/>
        <v>296</v>
      </c>
      <c r="D19" s="56">
        <v>12</v>
      </c>
      <c r="E19" s="56">
        <v>46</v>
      </c>
      <c r="F19" s="56">
        <v>62</v>
      </c>
      <c r="G19" s="56">
        <v>73</v>
      </c>
      <c r="H19" s="56">
        <v>24</v>
      </c>
      <c r="I19" s="56">
        <v>30</v>
      </c>
      <c r="J19" s="6">
        <v>49</v>
      </c>
      <c r="K19" s="6"/>
      <c r="L19" s="72"/>
      <c r="M19" s="56"/>
      <c r="N19" s="5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2:24">
      <c r="B20" s="72" t="s">
        <v>100</v>
      </c>
      <c r="C20" s="56">
        <f t="shared" si="0"/>
        <v>63</v>
      </c>
      <c r="D20" s="56">
        <v>2</v>
      </c>
      <c r="E20" s="56">
        <v>7</v>
      </c>
      <c r="F20" s="56">
        <v>14</v>
      </c>
      <c r="G20" s="56">
        <v>10</v>
      </c>
      <c r="H20" s="56">
        <v>14</v>
      </c>
      <c r="I20" s="56">
        <v>7</v>
      </c>
      <c r="J20" s="6">
        <v>9</v>
      </c>
      <c r="K20" s="6"/>
      <c r="L20" s="72"/>
      <c r="M20" s="56"/>
      <c r="N20" s="5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2:24">
      <c r="B21" s="72" t="s">
        <v>144</v>
      </c>
      <c r="C21" s="56">
        <f t="shared" si="0"/>
        <v>8</v>
      </c>
      <c r="D21" s="56">
        <v>0</v>
      </c>
      <c r="E21" s="56">
        <v>0</v>
      </c>
      <c r="F21" s="56">
        <v>2</v>
      </c>
      <c r="G21" s="56">
        <v>2</v>
      </c>
      <c r="H21" s="56">
        <v>0</v>
      </c>
      <c r="I21" s="56">
        <v>3</v>
      </c>
      <c r="J21" s="6">
        <v>1</v>
      </c>
      <c r="K21" s="6"/>
      <c r="L21" s="72"/>
      <c r="M21" s="56"/>
      <c r="N21" s="5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2:24">
      <c r="B22" s="72" t="s">
        <v>228</v>
      </c>
      <c r="C22" s="56">
        <f t="shared" si="0"/>
        <v>24</v>
      </c>
      <c r="D22" s="56">
        <v>0</v>
      </c>
      <c r="E22" s="56">
        <v>3</v>
      </c>
      <c r="F22" s="56">
        <v>10</v>
      </c>
      <c r="G22" s="56">
        <v>2</v>
      </c>
      <c r="H22" s="56">
        <v>1</v>
      </c>
      <c r="I22" s="56">
        <v>2</v>
      </c>
      <c r="J22" s="6">
        <v>6</v>
      </c>
      <c r="K22" s="6"/>
      <c r="L22" s="72"/>
      <c r="M22" s="56"/>
      <c r="N22" s="5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>
      <c r="B23" s="72" t="s">
        <v>104</v>
      </c>
      <c r="C23" s="56">
        <f t="shared" si="0"/>
        <v>194</v>
      </c>
      <c r="D23" s="56">
        <v>8</v>
      </c>
      <c r="E23" s="56">
        <v>27</v>
      </c>
      <c r="F23" s="56">
        <v>44</v>
      </c>
      <c r="G23" s="56">
        <v>35</v>
      </c>
      <c r="H23" s="56">
        <v>33</v>
      </c>
      <c r="I23" s="56">
        <v>26</v>
      </c>
      <c r="J23" s="6">
        <v>21</v>
      </c>
      <c r="K23" s="6"/>
      <c r="L23" s="72"/>
      <c r="M23" s="56"/>
      <c r="N23" s="5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2:24">
      <c r="B24" s="72" t="s">
        <v>121</v>
      </c>
      <c r="C24" s="56">
        <f t="shared" si="0"/>
        <v>26</v>
      </c>
      <c r="D24" s="56">
        <v>0</v>
      </c>
      <c r="E24" s="56">
        <v>2</v>
      </c>
      <c r="F24" s="56">
        <v>6</v>
      </c>
      <c r="G24" s="56">
        <v>8</v>
      </c>
      <c r="H24" s="56">
        <v>2</v>
      </c>
      <c r="I24" s="56">
        <v>7</v>
      </c>
      <c r="J24" s="6">
        <v>1</v>
      </c>
      <c r="K24" s="6"/>
      <c r="L24" s="72"/>
      <c r="M24" s="56"/>
      <c r="N24" s="5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2:24">
      <c r="B25" s="72" t="s">
        <v>94</v>
      </c>
      <c r="C25" s="56">
        <f t="shared" si="0"/>
        <v>81</v>
      </c>
      <c r="D25" s="56">
        <v>1</v>
      </c>
      <c r="E25" s="56">
        <v>6</v>
      </c>
      <c r="F25" s="56">
        <v>13</v>
      </c>
      <c r="G25" s="56">
        <v>14</v>
      </c>
      <c r="H25" s="56">
        <v>11</v>
      </c>
      <c r="I25" s="56">
        <v>9</v>
      </c>
      <c r="J25" s="6">
        <v>27</v>
      </c>
      <c r="K25" s="6"/>
      <c r="L25" s="72"/>
      <c r="M25" s="56"/>
      <c r="N25" s="5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2:24">
      <c r="B26" s="72" t="s">
        <v>148</v>
      </c>
      <c r="C26" s="56">
        <f t="shared" si="0"/>
        <v>6</v>
      </c>
      <c r="D26" s="56">
        <v>0</v>
      </c>
      <c r="E26" s="56">
        <v>2</v>
      </c>
      <c r="F26" s="56">
        <v>0</v>
      </c>
      <c r="G26" s="56">
        <v>1</v>
      </c>
      <c r="H26" s="56">
        <v>0</v>
      </c>
      <c r="I26" s="56">
        <v>1</v>
      </c>
      <c r="J26" s="6">
        <v>2</v>
      </c>
      <c r="K26" s="6"/>
      <c r="L26" s="72"/>
      <c r="M26" s="56"/>
      <c r="N26" s="5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2:24">
      <c r="B27" s="72" t="s">
        <v>102</v>
      </c>
      <c r="C27" s="56">
        <f t="shared" si="0"/>
        <v>315</v>
      </c>
      <c r="D27" s="56">
        <v>22</v>
      </c>
      <c r="E27" s="56">
        <v>59</v>
      </c>
      <c r="F27" s="56">
        <v>34</v>
      </c>
      <c r="G27" s="56">
        <v>47</v>
      </c>
      <c r="H27" s="56">
        <v>54</v>
      </c>
      <c r="I27" s="56">
        <v>43</v>
      </c>
      <c r="J27" s="6">
        <v>56</v>
      </c>
      <c r="K27" s="6"/>
      <c r="L27" s="72"/>
      <c r="M27" s="56"/>
      <c r="N27" s="5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2:24">
      <c r="B28" s="72" t="s">
        <v>146</v>
      </c>
      <c r="C28" s="56">
        <f t="shared" si="0"/>
        <v>13</v>
      </c>
      <c r="D28" s="56">
        <v>0</v>
      </c>
      <c r="E28" s="56">
        <v>1</v>
      </c>
      <c r="F28" s="56">
        <v>1</v>
      </c>
      <c r="G28" s="56">
        <v>2</v>
      </c>
      <c r="H28" s="56">
        <v>1</v>
      </c>
      <c r="I28" s="56">
        <v>6</v>
      </c>
      <c r="J28" s="6">
        <v>2</v>
      </c>
      <c r="K28" s="6"/>
      <c r="L28" s="72"/>
      <c r="M28" s="56"/>
      <c r="N28" s="5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2:24">
      <c r="B29" s="72" t="s">
        <v>96</v>
      </c>
      <c r="C29" s="56">
        <f t="shared" si="0"/>
        <v>69</v>
      </c>
      <c r="D29" s="56">
        <v>3</v>
      </c>
      <c r="E29" s="56">
        <v>10</v>
      </c>
      <c r="F29" s="56">
        <v>5</v>
      </c>
      <c r="G29" s="56">
        <v>23</v>
      </c>
      <c r="H29" s="56">
        <v>7</v>
      </c>
      <c r="I29" s="56">
        <v>10</v>
      </c>
      <c r="J29" s="6">
        <v>11</v>
      </c>
      <c r="K29" s="6"/>
      <c r="L29" s="72"/>
      <c r="M29" s="56"/>
      <c r="N29" s="5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2:24">
      <c r="B30" s="72" t="s">
        <v>127</v>
      </c>
      <c r="C30" s="56">
        <f t="shared" si="0"/>
        <v>91</v>
      </c>
      <c r="D30" s="56">
        <v>3</v>
      </c>
      <c r="E30" s="56">
        <v>6</v>
      </c>
      <c r="F30" s="56">
        <v>16</v>
      </c>
      <c r="G30" s="56">
        <v>22</v>
      </c>
      <c r="H30" s="56">
        <v>11</v>
      </c>
      <c r="I30" s="56">
        <v>16</v>
      </c>
      <c r="J30" s="6">
        <v>17</v>
      </c>
      <c r="K30" s="6"/>
      <c r="L30" s="72"/>
      <c r="M30" s="56"/>
      <c r="N30" s="5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2:24">
      <c r="B31" s="72" t="s">
        <v>129</v>
      </c>
      <c r="C31" s="56">
        <f t="shared" si="0"/>
        <v>5</v>
      </c>
      <c r="D31" s="56">
        <v>1</v>
      </c>
      <c r="E31" s="56">
        <v>1</v>
      </c>
      <c r="F31" s="56">
        <v>1</v>
      </c>
      <c r="G31" s="56">
        <v>1</v>
      </c>
      <c r="H31" s="56">
        <v>1</v>
      </c>
      <c r="I31" s="56">
        <v>0</v>
      </c>
      <c r="J31" s="6">
        <v>0</v>
      </c>
      <c r="K31" s="6"/>
      <c r="L31" s="72"/>
      <c r="M31" s="56"/>
      <c r="N31" s="5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2:24">
      <c r="B32" s="72" t="s">
        <v>115</v>
      </c>
      <c r="C32" s="56">
        <f t="shared" si="0"/>
        <v>26</v>
      </c>
      <c r="D32" s="56">
        <v>0</v>
      </c>
      <c r="E32" s="56">
        <v>5</v>
      </c>
      <c r="F32" s="56">
        <v>9</v>
      </c>
      <c r="G32" s="56">
        <v>4</v>
      </c>
      <c r="H32" s="56">
        <v>2</v>
      </c>
      <c r="I32" s="56">
        <v>3</v>
      </c>
      <c r="J32" s="6">
        <v>3</v>
      </c>
      <c r="K32" s="6"/>
      <c r="L32" s="72"/>
      <c r="M32" s="56"/>
      <c r="N32" s="5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2:24">
      <c r="B33" s="72" t="s">
        <v>123</v>
      </c>
      <c r="C33" s="56">
        <f t="shared" si="0"/>
        <v>18</v>
      </c>
      <c r="D33" s="56">
        <v>0</v>
      </c>
      <c r="E33" s="56">
        <v>1</v>
      </c>
      <c r="F33" s="56">
        <v>4</v>
      </c>
      <c r="G33" s="56">
        <v>2</v>
      </c>
      <c r="H33" s="56">
        <v>4</v>
      </c>
      <c r="I33" s="56">
        <v>4</v>
      </c>
      <c r="J33" s="6">
        <v>3</v>
      </c>
      <c r="K33" s="6"/>
      <c r="L33" s="72"/>
      <c r="M33" s="56"/>
      <c r="N33" s="5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2:24">
      <c r="B34" s="72" t="s">
        <v>106</v>
      </c>
      <c r="C34" s="56">
        <f t="shared" si="0"/>
        <v>27</v>
      </c>
      <c r="D34" s="56">
        <v>0</v>
      </c>
      <c r="E34" s="56">
        <v>6</v>
      </c>
      <c r="F34" s="56">
        <v>4</v>
      </c>
      <c r="G34" s="56">
        <v>9</v>
      </c>
      <c r="H34" s="56">
        <v>1</v>
      </c>
      <c r="I34" s="56">
        <v>4</v>
      </c>
      <c r="J34" s="6">
        <v>3</v>
      </c>
      <c r="K34" s="6"/>
      <c r="L34" s="72"/>
      <c r="M34" s="56"/>
      <c r="N34" s="5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2:24">
      <c r="B35" s="72" t="s">
        <v>229</v>
      </c>
      <c r="C35" s="56">
        <f t="shared" si="0"/>
        <v>13</v>
      </c>
      <c r="D35" s="56">
        <v>0</v>
      </c>
      <c r="E35" s="56">
        <v>3</v>
      </c>
      <c r="F35" s="56">
        <v>2</v>
      </c>
      <c r="G35" s="56">
        <v>2</v>
      </c>
      <c r="H35" s="56">
        <v>3</v>
      </c>
      <c r="I35" s="56">
        <v>0</v>
      </c>
      <c r="J35" s="6">
        <v>3</v>
      </c>
      <c r="K35" s="6"/>
      <c r="L35" s="72"/>
      <c r="M35" s="56"/>
      <c r="N35" s="5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2:24">
      <c r="B36" s="72" t="s">
        <v>131</v>
      </c>
      <c r="C36" s="56">
        <f t="shared" si="0"/>
        <v>23</v>
      </c>
      <c r="D36" s="56">
        <v>0</v>
      </c>
      <c r="E36" s="56">
        <v>2</v>
      </c>
      <c r="F36" s="56">
        <v>1</v>
      </c>
      <c r="G36" s="56">
        <v>3</v>
      </c>
      <c r="H36" s="56">
        <v>6</v>
      </c>
      <c r="I36" s="56">
        <v>4</v>
      </c>
      <c r="J36" s="6">
        <v>7</v>
      </c>
      <c r="K36" s="6"/>
      <c r="L36" s="72"/>
      <c r="M36" s="56"/>
      <c r="N36" s="5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2:24">
      <c r="B37" s="72" t="s">
        <v>135</v>
      </c>
      <c r="C37" s="56">
        <f t="shared" si="0"/>
        <v>10</v>
      </c>
      <c r="D37" s="56">
        <v>0</v>
      </c>
      <c r="E37" s="56">
        <v>0</v>
      </c>
      <c r="F37" s="56">
        <v>2</v>
      </c>
      <c r="G37" s="56">
        <v>7</v>
      </c>
      <c r="H37" s="56"/>
      <c r="I37" s="56">
        <v>1</v>
      </c>
      <c r="J37" s="6">
        <v>0</v>
      </c>
      <c r="K37" s="6"/>
      <c r="L37" s="72"/>
      <c r="M37" s="56"/>
      <c r="N37" s="5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2:24">
      <c r="B38" s="72" t="s">
        <v>109</v>
      </c>
      <c r="C38" s="56">
        <f t="shared" si="0"/>
        <v>51</v>
      </c>
      <c r="D38" s="56">
        <v>2</v>
      </c>
      <c r="E38" s="56">
        <v>9</v>
      </c>
      <c r="F38" s="56">
        <v>8</v>
      </c>
      <c r="G38" s="56">
        <v>9</v>
      </c>
      <c r="H38" s="56">
        <v>8</v>
      </c>
      <c r="I38" s="56">
        <v>5</v>
      </c>
      <c r="J38" s="6">
        <v>10</v>
      </c>
      <c r="K38" s="6"/>
      <c r="L38" s="72"/>
      <c r="M38" s="56"/>
      <c r="N38" s="5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>
      <c r="B39" s="72" t="s">
        <v>111</v>
      </c>
      <c r="C39" s="56">
        <f t="shared" si="0"/>
        <v>25</v>
      </c>
      <c r="D39" s="56">
        <v>0</v>
      </c>
      <c r="E39" s="56">
        <v>3</v>
      </c>
      <c r="F39" s="56">
        <v>3</v>
      </c>
      <c r="G39" s="56">
        <v>5</v>
      </c>
      <c r="H39" s="56">
        <v>7</v>
      </c>
      <c r="I39" s="56">
        <v>4</v>
      </c>
      <c r="J39" s="6">
        <v>3</v>
      </c>
      <c r="K39" s="6"/>
      <c r="L39" s="72"/>
      <c r="M39" s="56"/>
      <c r="N39" s="5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2:24">
      <c r="B40" s="72" t="s">
        <v>133</v>
      </c>
      <c r="C40" s="56">
        <f t="shared" si="0"/>
        <v>2</v>
      </c>
      <c r="D40" s="56">
        <v>0</v>
      </c>
      <c r="E40" s="56">
        <v>0</v>
      </c>
      <c r="F40" s="56">
        <v>1</v>
      </c>
      <c r="G40" s="56">
        <v>1</v>
      </c>
      <c r="H40" s="56">
        <v>0</v>
      </c>
      <c r="I40" s="56">
        <v>0</v>
      </c>
      <c r="J40" s="6">
        <v>0</v>
      </c>
      <c r="K40" s="6"/>
      <c r="L40" s="72"/>
      <c r="M40" s="56"/>
      <c r="N40" s="5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2:24">
      <c r="B41" s="73" t="s">
        <v>28</v>
      </c>
      <c r="C41" s="73">
        <f t="shared" ref="C41:J41" si="1">SUM(C8:C40)</f>
        <v>3117</v>
      </c>
      <c r="D41" s="73">
        <f t="shared" si="1"/>
        <v>263</v>
      </c>
      <c r="E41" s="73">
        <f t="shared" si="1"/>
        <v>565</v>
      </c>
      <c r="F41" s="73">
        <f t="shared" si="1"/>
        <v>553</v>
      </c>
      <c r="G41" s="73">
        <f t="shared" si="1"/>
        <v>498</v>
      </c>
      <c r="H41" s="73">
        <f t="shared" si="1"/>
        <v>432</v>
      </c>
      <c r="I41" s="73">
        <f t="shared" si="1"/>
        <v>386</v>
      </c>
      <c r="J41" s="94">
        <f t="shared" si="1"/>
        <v>420</v>
      </c>
      <c r="K41" s="6"/>
      <c r="L41" s="72"/>
      <c r="M41" s="56"/>
      <c r="N41" s="5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2:24">
      <c r="B42" s="1" t="s">
        <v>230</v>
      </c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2:24">
      <c r="B43" s="1" t="s">
        <v>231</v>
      </c>
      <c r="K43" s="6"/>
      <c r="L43" s="95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2:24">
      <c r="B44" s="1" t="s">
        <v>181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2:24"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2:24"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2:24"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2:24">
      <c r="K48" s="6"/>
      <c r="W48" s="6"/>
    </row>
    <row r="49" spans="2:23">
      <c r="K49" s="6"/>
      <c r="W49" s="6"/>
    </row>
    <row r="50" spans="2:23">
      <c r="K50" s="6"/>
      <c r="W50" s="6"/>
    </row>
    <row r="51" spans="2:23">
      <c r="K51" s="6"/>
      <c r="W51" s="6"/>
    </row>
    <row r="61" spans="2:23">
      <c r="B61" s="6"/>
      <c r="C61" s="6"/>
      <c r="D61" s="6"/>
      <c r="E61" s="6"/>
      <c r="F61" s="6"/>
      <c r="G61" s="6"/>
      <c r="H61" s="6"/>
      <c r="I61" s="6"/>
      <c r="J61" s="6"/>
    </row>
    <row r="62" spans="2:23">
      <c r="B62" s="6"/>
      <c r="C62" s="6"/>
      <c r="D62" s="6"/>
      <c r="E62" s="6"/>
      <c r="F62" s="6"/>
      <c r="G62" s="6"/>
      <c r="H62" s="6"/>
      <c r="I62" s="6"/>
      <c r="J62" s="6"/>
    </row>
    <row r="63" spans="2:23">
      <c r="B63" s="6"/>
      <c r="C63" s="6"/>
      <c r="D63" s="6"/>
      <c r="E63" s="6"/>
      <c r="F63" s="6"/>
      <c r="G63" s="6"/>
      <c r="H63" s="6"/>
      <c r="I63" s="6"/>
      <c r="J63" s="6"/>
      <c r="V63" s="6"/>
    </row>
    <row r="64" spans="2:23">
      <c r="B64" s="95"/>
      <c r="C64" s="6"/>
      <c r="D64" s="6"/>
      <c r="E64" s="6"/>
      <c r="F64" s="6"/>
      <c r="G64" s="6"/>
      <c r="H64" s="6"/>
      <c r="I64" s="6"/>
      <c r="J64" s="6"/>
      <c r="L64" s="96"/>
      <c r="V64" s="6"/>
    </row>
    <row r="65" spans="2:22">
      <c r="B65" s="95"/>
      <c r="C65" s="6"/>
      <c r="D65" s="6"/>
      <c r="E65" s="6"/>
      <c r="F65" s="6"/>
      <c r="G65" s="6"/>
      <c r="H65" s="6"/>
      <c r="I65" s="6"/>
      <c r="J65" s="6"/>
      <c r="L65" s="84"/>
      <c r="V65" s="6"/>
    </row>
    <row r="66" spans="2:22">
      <c r="B66" s="95"/>
      <c r="C66" s="6"/>
      <c r="D66" s="6"/>
      <c r="E66" s="6"/>
      <c r="F66" s="6"/>
      <c r="G66" s="6"/>
      <c r="H66" s="6"/>
      <c r="I66" s="6"/>
      <c r="J66" s="6"/>
      <c r="L66" s="96"/>
      <c r="V66" s="6"/>
    </row>
    <row r="67" spans="2:22">
      <c r="B67" s="6"/>
      <c r="C67" s="6"/>
      <c r="D67" s="6"/>
      <c r="E67" s="6"/>
      <c r="F67" s="6"/>
      <c r="G67" s="6"/>
      <c r="H67" s="6"/>
      <c r="I67" s="6"/>
      <c r="J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2:22">
      <c r="B68" s="95"/>
      <c r="C68" s="56"/>
      <c r="D68" s="56"/>
      <c r="E68" s="56"/>
      <c r="F68" s="56"/>
      <c r="G68" s="56"/>
      <c r="H68" s="56"/>
      <c r="I68" s="56"/>
      <c r="J68" s="56"/>
      <c r="K68" s="56"/>
      <c r="L68" s="95"/>
      <c r="M68" s="56"/>
      <c r="N68" s="56"/>
      <c r="O68" s="56"/>
      <c r="P68" s="56"/>
      <c r="Q68" s="56"/>
      <c r="R68" s="56"/>
      <c r="S68" s="56"/>
      <c r="T68" s="56"/>
      <c r="U68" s="93"/>
      <c r="V68" s="93"/>
    </row>
    <row r="69" spans="2:22">
      <c r="B69" s="93"/>
      <c r="C69" s="56"/>
      <c r="D69" s="56"/>
      <c r="E69" s="56"/>
      <c r="F69" s="56"/>
      <c r="G69" s="56"/>
      <c r="H69" s="56"/>
      <c r="I69" s="56"/>
      <c r="J69" s="6"/>
      <c r="K69" s="6"/>
      <c r="L69" s="93"/>
      <c r="M69" s="56"/>
      <c r="N69" s="56"/>
      <c r="O69" s="56"/>
      <c r="P69" s="56"/>
      <c r="Q69" s="56"/>
      <c r="R69" s="56"/>
      <c r="S69" s="56"/>
      <c r="T69" s="56"/>
      <c r="U69" s="56"/>
      <c r="V69" s="56"/>
    </row>
    <row r="70" spans="2:22">
      <c r="B70" s="72"/>
      <c r="C70" s="56"/>
      <c r="D70" s="6"/>
      <c r="E70" s="6"/>
      <c r="F70" s="6"/>
      <c r="G70" s="6"/>
      <c r="H70" s="6"/>
      <c r="I70" s="6"/>
      <c r="J70" s="6"/>
      <c r="K70" s="6"/>
      <c r="L70" s="72"/>
      <c r="M70" s="56"/>
      <c r="N70" s="56"/>
      <c r="O70" s="6"/>
      <c r="P70" s="6"/>
      <c r="Q70" s="6"/>
      <c r="R70" s="6"/>
      <c r="S70" s="6"/>
      <c r="T70" s="6"/>
      <c r="U70" s="6"/>
      <c r="V70" s="6"/>
    </row>
    <row r="71" spans="2:22">
      <c r="B71" s="72"/>
      <c r="C71" s="56"/>
      <c r="D71" s="6"/>
      <c r="E71" s="6"/>
      <c r="F71" s="6"/>
      <c r="G71" s="6"/>
      <c r="H71" s="6"/>
      <c r="I71" s="6"/>
      <c r="J71" s="6"/>
      <c r="K71" s="6"/>
      <c r="L71" s="95"/>
      <c r="M71" s="56"/>
      <c r="N71" s="56"/>
      <c r="O71" s="6"/>
      <c r="P71" s="6"/>
      <c r="Q71" s="6"/>
      <c r="R71" s="6"/>
      <c r="S71" s="6"/>
      <c r="T71" s="6"/>
      <c r="U71" s="6"/>
      <c r="V71" s="6"/>
    </row>
    <row r="72" spans="2:22">
      <c r="B72" s="72"/>
      <c r="C72" s="56"/>
      <c r="D72" s="6"/>
      <c r="E72" s="6"/>
      <c r="F72" s="6"/>
      <c r="G72" s="6"/>
      <c r="H72" s="6"/>
      <c r="I72" s="6"/>
      <c r="J72" s="6"/>
      <c r="K72" s="6"/>
      <c r="L72" s="95"/>
      <c r="M72" s="56"/>
      <c r="N72" s="56"/>
      <c r="O72" s="6"/>
      <c r="P72" s="6"/>
      <c r="Q72" s="6"/>
      <c r="R72" s="6"/>
      <c r="S72" s="6"/>
      <c r="T72" s="6"/>
      <c r="U72" s="6"/>
      <c r="V72" s="6"/>
    </row>
    <row r="73" spans="2:22">
      <c r="B73" s="72"/>
      <c r="C73" s="56"/>
      <c r="D73" s="6"/>
      <c r="E73" s="6"/>
      <c r="F73" s="6"/>
      <c r="G73" s="6"/>
      <c r="H73" s="6"/>
      <c r="I73" s="6"/>
      <c r="J73" s="6"/>
      <c r="K73" s="6"/>
      <c r="L73" s="95"/>
      <c r="M73" s="56"/>
      <c r="N73" s="56"/>
      <c r="O73" s="6"/>
      <c r="P73" s="6"/>
      <c r="Q73" s="6"/>
      <c r="R73" s="6"/>
      <c r="S73" s="6"/>
      <c r="T73" s="6"/>
      <c r="U73" s="6"/>
      <c r="V73" s="6"/>
    </row>
    <row r="74" spans="2:22">
      <c r="B74" s="72"/>
      <c r="C74" s="56"/>
      <c r="D74" s="6"/>
      <c r="E74" s="6"/>
      <c r="F74" s="6"/>
      <c r="G74" s="6"/>
      <c r="H74" s="6"/>
      <c r="I74" s="6"/>
      <c r="J74" s="6"/>
      <c r="K74" s="6"/>
      <c r="L74" s="95"/>
      <c r="M74" s="56"/>
      <c r="N74" s="56"/>
      <c r="O74" s="6"/>
      <c r="P74" s="6"/>
      <c r="Q74" s="6"/>
      <c r="R74" s="6"/>
      <c r="S74" s="6"/>
      <c r="T74" s="6"/>
      <c r="U74" s="6"/>
      <c r="V74" s="6"/>
    </row>
    <row r="75" spans="2:22">
      <c r="B75" s="72"/>
      <c r="C75" s="56"/>
      <c r="D75" s="6"/>
      <c r="E75" s="6"/>
      <c r="F75" s="6"/>
      <c r="G75" s="6"/>
      <c r="H75" s="6"/>
      <c r="I75" s="6"/>
      <c r="J75" s="6"/>
      <c r="K75" s="6"/>
      <c r="L75" s="95"/>
      <c r="M75" s="56"/>
      <c r="N75" s="56"/>
      <c r="O75" s="6"/>
      <c r="P75" s="6"/>
      <c r="Q75" s="6"/>
      <c r="R75" s="6"/>
      <c r="S75" s="6"/>
      <c r="T75" s="6"/>
      <c r="U75" s="6"/>
      <c r="V75" s="6"/>
    </row>
    <row r="76" spans="2:22">
      <c r="B76" s="72"/>
      <c r="C76" s="56"/>
      <c r="D76" s="6"/>
      <c r="E76" s="6"/>
      <c r="F76" s="6"/>
      <c r="G76" s="6"/>
      <c r="H76" s="6"/>
      <c r="I76" s="6"/>
      <c r="J76" s="6"/>
      <c r="K76" s="6"/>
      <c r="L76" s="95"/>
      <c r="M76" s="56"/>
      <c r="N76" s="56"/>
      <c r="O76" s="6"/>
      <c r="P76" s="6"/>
      <c r="Q76" s="6"/>
      <c r="R76" s="6"/>
      <c r="S76" s="6"/>
      <c r="T76" s="6"/>
      <c r="U76" s="6"/>
      <c r="V76" s="6"/>
    </row>
    <row r="77" spans="2:22">
      <c r="B77" s="72"/>
      <c r="C77" s="56"/>
      <c r="D77" s="6"/>
      <c r="E77" s="6"/>
      <c r="F77" s="6"/>
      <c r="G77" s="6"/>
      <c r="H77" s="6"/>
      <c r="I77" s="6"/>
      <c r="J77" s="6"/>
      <c r="K77" s="6"/>
      <c r="L77" s="72"/>
      <c r="M77" s="56"/>
      <c r="N77" s="56"/>
      <c r="O77" s="6"/>
      <c r="P77" s="6"/>
      <c r="Q77" s="6"/>
      <c r="R77" s="6"/>
      <c r="S77" s="6"/>
      <c r="T77" s="6"/>
      <c r="U77" s="6"/>
      <c r="V77" s="6"/>
    </row>
    <row r="78" spans="2:22">
      <c r="B78" s="72"/>
      <c r="C78" s="56"/>
      <c r="D78" s="6"/>
      <c r="E78" s="6"/>
      <c r="F78" s="6"/>
      <c r="G78" s="6"/>
      <c r="H78" s="6"/>
      <c r="I78" s="6"/>
      <c r="J78" s="6"/>
      <c r="K78" s="6"/>
      <c r="L78" s="72"/>
      <c r="M78" s="56"/>
      <c r="N78" s="56"/>
      <c r="O78" s="6"/>
      <c r="P78" s="6"/>
      <c r="Q78" s="6"/>
      <c r="R78" s="6"/>
      <c r="S78" s="6"/>
      <c r="T78" s="6"/>
      <c r="U78" s="6"/>
      <c r="V78" s="6"/>
    </row>
    <row r="79" spans="2:22">
      <c r="B79" s="72"/>
      <c r="C79" s="56"/>
      <c r="D79" s="6"/>
      <c r="E79" s="6"/>
      <c r="F79" s="6"/>
      <c r="G79" s="6"/>
      <c r="H79" s="6"/>
      <c r="I79" s="6"/>
      <c r="J79" s="6"/>
      <c r="K79" s="6"/>
      <c r="L79" s="72"/>
      <c r="M79" s="56"/>
      <c r="N79" s="56"/>
      <c r="O79" s="6"/>
      <c r="P79" s="6"/>
      <c r="Q79" s="6"/>
      <c r="R79" s="6"/>
      <c r="S79" s="6"/>
      <c r="T79" s="6"/>
      <c r="U79" s="6"/>
      <c r="V79" s="6"/>
    </row>
    <row r="80" spans="2:22">
      <c r="B80" s="72"/>
      <c r="C80" s="56"/>
      <c r="D80" s="6"/>
      <c r="E80" s="6"/>
      <c r="F80" s="6"/>
      <c r="G80" s="6"/>
      <c r="H80" s="6"/>
      <c r="I80" s="6"/>
      <c r="J80" s="6"/>
      <c r="K80" s="6"/>
      <c r="L80" s="95"/>
      <c r="M80" s="56"/>
      <c r="N80" s="56"/>
      <c r="O80" s="6"/>
      <c r="P80" s="6"/>
      <c r="Q80" s="6"/>
      <c r="R80" s="6"/>
      <c r="S80" s="6"/>
      <c r="T80" s="6"/>
      <c r="U80" s="6"/>
      <c r="V80" s="6"/>
    </row>
    <row r="81" spans="2:22">
      <c r="B81" s="72"/>
      <c r="C81" s="56"/>
      <c r="D81" s="6"/>
      <c r="E81" s="6"/>
      <c r="F81" s="6"/>
      <c r="G81" s="6"/>
      <c r="H81" s="6"/>
      <c r="I81" s="6"/>
      <c r="J81" s="6"/>
      <c r="K81" s="6"/>
      <c r="L81" s="95"/>
      <c r="M81" s="56"/>
      <c r="N81" s="56"/>
      <c r="O81" s="6"/>
      <c r="P81" s="6"/>
      <c r="Q81" s="6"/>
      <c r="R81" s="6"/>
      <c r="S81" s="6"/>
      <c r="T81" s="6"/>
      <c r="U81" s="6"/>
      <c r="V81" s="6"/>
    </row>
    <row r="82" spans="2:22">
      <c r="B82" s="72"/>
      <c r="C82" s="56"/>
      <c r="D82" s="6"/>
      <c r="E82" s="6"/>
      <c r="F82" s="6"/>
      <c r="G82" s="6"/>
      <c r="H82" s="6"/>
      <c r="I82" s="6"/>
      <c r="J82" s="6"/>
      <c r="K82" s="6"/>
      <c r="L82" s="95"/>
      <c r="M82" s="56"/>
      <c r="N82" s="56"/>
      <c r="O82" s="6"/>
      <c r="P82" s="6"/>
      <c r="Q82" s="6"/>
      <c r="R82" s="6"/>
      <c r="S82" s="6"/>
      <c r="T82" s="6"/>
      <c r="U82" s="6"/>
      <c r="V82" s="6"/>
    </row>
    <row r="83" spans="2:22">
      <c r="B83" s="72"/>
      <c r="C83" s="56"/>
      <c r="D83" s="6"/>
      <c r="E83" s="6"/>
      <c r="F83" s="6"/>
      <c r="G83" s="6"/>
      <c r="H83" s="6"/>
      <c r="I83" s="6"/>
      <c r="J83" s="6"/>
      <c r="K83" s="6"/>
      <c r="L83" s="95"/>
      <c r="M83" s="56"/>
      <c r="N83" s="56"/>
      <c r="O83" s="6"/>
      <c r="P83" s="6"/>
      <c r="Q83" s="6"/>
      <c r="R83" s="6"/>
      <c r="S83" s="6"/>
      <c r="T83" s="6"/>
      <c r="U83" s="6"/>
      <c r="V83" s="6"/>
    </row>
    <row r="84" spans="2:22">
      <c r="B84" s="72"/>
      <c r="C84" s="56"/>
      <c r="D84" s="6"/>
      <c r="E84" s="6"/>
      <c r="F84" s="6"/>
      <c r="G84" s="6"/>
      <c r="H84" s="6"/>
      <c r="I84" s="6"/>
      <c r="J84" s="6"/>
      <c r="K84" s="6"/>
      <c r="L84" s="72"/>
      <c r="M84" s="56"/>
      <c r="N84" s="56"/>
      <c r="O84" s="6"/>
      <c r="P84" s="6"/>
      <c r="Q84" s="6"/>
      <c r="R84" s="6"/>
      <c r="S84" s="6"/>
      <c r="T84" s="6"/>
      <c r="U84" s="6"/>
      <c r="V84" s="6"/>
    </row>
    <row r="85" spans="2:22">
      <c r="B85" s="72"/>
      <c r="C85" s="56"/>
      <c r="D85" s="6"/>
      <c r="E85" s="6"/>
      <c r="F85" s="6"/>
      <c r="G85" s="6"/>
      <c r="H85" s="6"/>
      <c r="I85" s="6"/>
      <c r="J85" s="6"/>
      <c r="K85" s="6"/>
      <c r="L85" s="72"/>
      <c r="M85" s="56"/>
      <c r="N85" s="56"/>
      <c r="O85" s="6"/>
      <c r="P85" s="6"/>
      <c r="Q85" s="6"/>
      <c r="R85" s="6"/>
      <c r="S85" s="6"/>
      <c r="T85" s="6"/>
      <c r="U85" s="6"/>
      <c r="V85" s="6"/>
    </row>
    <row r="86" spans="2:22">
      <c r="B86" s="72"/>
      <c r="C86" s="6"/>
      <c r="D86" s="6"/>
      <c r="E86" s="6"/>
      <c r="F86" s="6"/>
      <c r="G86" s="6"/>
      <c r="H86" s="6"/>
      <c r="I86" s="6"/>
      <c r="J86" s="6"/>
      <c r="K86" s="6"/>
      <c r="L86" s="95"/>
      <c r="M86" s="56"/>
      <c r="N86" s="56"/>
      <c r="O86" s="6"/>
      <c r="P86" s="6"/>
      <c r="Q86" s="6"/>
      <c r="R86" s="6"/>
      <c r="S86" s="6"/>
      <c r="T86" s="6"/>
      <c r="U86" s="6"/>
      <c r="V86" s="6"/>
    </row>
    <row r="87" spans="2:22">
      <c r="B87" s="95"/>
      <c r="C87" s="6"/>
      <c r="D87" s="6"/>
      <c r="E87" s="6"/>
      <c r="F87" s="6"/>
      <c r="G87" s="6"/>
      <c r="H87" s="6"/>
      <c r="I87" s="6"/>
      <c r="J87" s="6"/>
      <c r="K87" s="6"/>
      <c r="L87" s="95"/>
      <c r="M87" s="56"/>
      <c r="N87" s="56"/>
      <c r="O87" s="6"/>
      <c r="P87" s="6"/>
      <c r="Q87" s="6"/>
      <c r="R87" s="6"/>
      <c r="S87" s="6"/>
      <c r="T87" s="6"/>
      <c r="U87" s="6"/>
      <c r="V87" s="6"/>
    </row>
    <row r="88" spans="2:22">
      <c r="B88" s="95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2:22">
      <c r="B89" s="95"/>
      <c r="C89" s="6"/>
      <c r="D89" s="6"/>
      <c r="E89" s="6"/>
      <c r="F89" s="6"/>
      <c r="G89" s="6"/>
      <c r="H89" s="6"/>
      <c r="I89" s="6"/>
      <c r="J89" s="6"/>
      <c r="K89" s="6"/>
      <c r="L89" s="95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2:22">
      <c r="B90" s="6"/>
      <c r="C90" s="6"/>
      <c r="D90" s="6"/>
      <c r="E90" s="6"/>
      <c r="F90" s="6"/>
      <c r="G90" s="6"/>
      <c r="H90" s="6"/>
      <c r="I90" s="6"/>
      <c r="J90" s="6"/>
      <c r="K90" s="6"/>
      <c r="L90" s="95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2:22">
      <c r="B91" s="56"/>
      <c r="C91" s="56"/>
      <c r="D91" s="6"/>
      <c r="E91" s="6"/>
      <c r="F91" s="6"/>
      <c r="G91" s="6"/>
      <c r="H91" s="6"/>
      <c r="I91" s="6"/>
      <c r="J91" s="6"/>
      <c r="K91" s="6"/>
      <c r="L91" s="95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2:22">
      <c r="B92" s="9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2:22"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2:22"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2:22"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2:22"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2:21">
      <c r="L97" s="6"/>
      <c r="M97" s="6"/>
      <c r="N97" s="6"/>
      <c r="O97" s="6"/>
      <c r="P97" s="6"/>
      <c r="Q97" s="6"/>
      <c r="R97" s="6"/>
      <c r="S97" s="6"/>
      <c r="T97" s="6"/>
      <c r="U97" s="6"/>
    </row>
  </sheetData>
  <pageMargins left="1.9" right="0.23" top="1.0900000000000001" bottom="1" header="0.511811024" footer="0.511811024"/>
  <pageSetup scale="61" orientation="landscape" r:id="rId1"/>
  <headerFooter alignWithMargins="0">
    <oddFooter>&amp;R&amp;P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25</vt:i4>
      </vt:variant>
    </vt:vector>
  </HeadingPairs>
  <TitlesOfParts>
    <vt:vector size="49" baseType="lpstr">
      <vt:lpstr>capIII_1-17</vt:lpstr>
      <vt:lpstr>capIII_18-19</vt:lpstr>
      <vt:lpstr>capIII_20-21</vt:lpstr>
      <vt:lpstr>capIII_22</vt:lpstr>
      <vt:lpstr>capIII_23</vt:lpstr>
      <vt:lpstr>capIII_24</vt:lpstr>
      <vt:lpstr>capIII_25</vt:lpstr>
      <vt:lpstr>capIII_26-29</vt:lpstr>
      <vt:lpstr>capIII_30</vt:lpstr>
      <vt:lpstr>capIII_31</vt:lpstr>
      <vt:lpstr>capIII_32</vt:lpstr>
      <vt:lpstr>capIII_33-35</vt:lpstr>
      <vt:lpstr>capIII_36</vt:lpstr>
      <vt:lpstr>capIII_37</vt:lpstr>
      <vt:lpstr>capIII_38</vt:lpstr>
      <vt:lpstr>capIII_39 </vt:lpstr>
      <vt:lpstr>capIII.40 </vt:lpstr>
      <vt:lpstr>capIII.41-44</vt:lpstr>
      <vt:lpstr>capIII.45-49</vt:lpstr>
      <vt:lpstr>capIII.50-54</vt:lpstr>
      <vt:lpstr>capIII.55-59</vt:lpstr>
      <vt:lpstr>capIII.60-62</vt:lpstr>
      <vt:lpstr>capIII.63</vt:lpstr>
      <vt:lpstr>capIII.62</vt:lpstr>
      <vt:lpstr>'capIII.40 '!Área_de_impresión</vt:lpstr>
      <vt:lpstr>'capIII.41-44'!Área_de_impresión</vt:lpstr>
      <vt:lpstr>'capIII.45-49'!Área_de_impresión</vt:lpstr>
      <vt:lpstr>'capIII.50-54'!Área_de_impresión</vt:lpstr>
      <vt:lpstr>'capIII.55-59'!Área_de_impresión</vt:lpstr>
      <vt:lpstr>'capIII.60-62'!Área_de_impresión</vt:lpstr>
      <vt:lpstr>capIII.62!Área_de_impresión</vt:lpstr>
      <vt:lpstr>capIII.63!Área_de_impresión</vt:lpstr>
      <vt:lpstr>'capIII_1-17'!Área_de_impresión</vt:lpstr>
      <vt:lpstr>'capIII_18-19'!Área_de_impresión</vt:lpstr>
      <vt:lpstr>'capIII_20-21'!Área_de_impresión</vt:lpstr>
      <vt:lpstr>capIII_22!Área_de_impresión</vt:lpstr>
      <vt:lpstr>capIII_23!Área_de_impresión</vt:lpstr>
      <vt:lpstr>capIII_24!Área_de_impresión</vt:lpstr>
      <vt:lpstr>capIII_25!Área_de_impresión</vt:lpstr>
      <vt:lpstr>'capIII_26-29'!Área_de_impresión</vt:lpstr>
      <vt:lpstr>capIII_30!Área_de_impresión</vt:lpstr>
      <vt:lpstr>capIII_31!Área_de_impresión</vt:lpstr>
      <vt:lpstr>capIII_32!Área_de_impresión</vt:lpstr>
      <vt:lpstr>'capIII_33-35'!Área_de_impresión</vt:lpstr>
      <vt:lpstr>capIII_36!Área_de_impresión</vt:lpstr>
      <vt:lpstr>capIII_37!Área_de_impresión</vt:lpstr>
      <vt:lpstr>capIII_38!Área_de_impresión</vt:lpstr>
      <vt:lpstr>'capIII_39 '!Área_de_impresión</vt:lpstr>
      <vt:lpstr>'capIII_20-21'!Títulos_a_imprimir</vt:lpstr>
    </vt:vector>
  </TitlesOfParts>
  <Company>CONACYT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Wilfrido Urueta</dc:creator>
  <cp:lastModifiedBy>Gabriela Pérez Alvarez</cp:lastModifiedBy>
  <cp:lastPrinted>1998-10-12T17:07:53Z</cp:lastPrinted>
  <dcterms:created xsi:type="dcterms:W3CDTF">1998-02-04T21:25:38Z</dcterms:created>
  <dcterms:modified xsi:type="dcterms:W3CDTF">2015-11-20T19:27:11Z</dcterms:modified>
</cp:coreProperties>
</file>